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490" windowHeight="7695" activeTab="2"/>
  </bookViews>
  <sheets>
    <sheet name="XAC DINH 5970_GV_TA_OK" sheetId="14" r:id="rId1"/>
    <sheet name="TINH41&amp;41A" sheetId="16" r:id="rId2"/>
    <sheet name="Sheet1" sheetId="17" r:id="rId3"/>
  </sheets>
  <definedNames>
    <definedName name="OLE_LINK1" localSheetId="2">Sheet1!#REF!</definedName>
    <definedName name="_xlnm.Print_Titles" localSheetId="2">Sheet1!$8:$8</definedName>
    <definedName name="_xlnm.Print_Titles" localSheetId="1">'TINH41&amp;41A'!$8:$8</definedName>
    <definedName name="_xlnm.Print_Titles" localSheetId="0">'XAC DINH 5970_GV_TA_OK'!$8:$8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" i="16" l="1"/>
  <c r="L57" i="16"/>
  <c r="L58" i="16" s="1"/>
  <c r="L52" i="16"/>
  <c r="E52" i="16"/>
  <c r="L44" i="16"/>
  <c r="E44" i="16"/>
  <c r="L38" i="16"/>
  <c r="E38" i="16"/>
  <c r="L35" i="16"/>
  <c r="E35" i="16"/>
  <c r="L28" i="16"/>
  <c r="E28" i="16"/>
  <c r="L18" i="16"/>
  <c r="E18" i="16"/>
  <c r="N37" i="16"/>
  <c r="N38" i="16" s="1"/>
  <c r="G37" i="16"/>
  <c r="G24" i="16"/>
  <c r="N20" i="16"/>
  <c r="G20" i="16"/>
  <c r="N55" i="16"/>
  <c r="N56" i="16"/>
  <c r="N54" i="16"/>
  <c r="N47" i="16"/>
  <c r="N48" i="16"/>
  <c r="N49" i="16"/>
  <c r="N50" i="16"/>
  <c r="N51" i="16"/>
  <c r="N46" i="16"/>
  <c r="N41" i="16"/>
  <c r="N42" i="16"/>
  <c r="N43" i="16"/>
  <c r="N40" i="16"/>
  <c r="N31" i="16"/>
  <c r="N32" i="16"/>
  <c r="N33" i="16"/>
  <c r="N34" i="16"/>
  <c r="N30" i="16"/>
  <c r="N25" i="16"/>
  <c r="N26" i="16"/>
  <c r="N24" i="16"/>
  <c r="N11" i="16"/>
  <c r="N12" i="16"/>
  <c r="N13" i="16"/>
  <c r="N14" i="16"/>
  <c r="N15" i="16"/>
  <c r="N16" i="16"/>
  <c r="N17" i="16"/>
  <c r="N10" i="16"/>
  <c r="G55" i="16"/>
  <c r="G56" i="16"/>
  <c r="G54" i="16"/>
  <c r="G47" i="16"/>
  <c r="G48" i="16"/>
  <c r="G49" i="16"/>
  <c r="G50" i="16"/>
  <c r="R50" i="16" s="1"/>
  <c r="G51" i="16"/>
  <c r="G46" i="16"/>
  <c r="G41" i="16"/>
  <c r="R41" i="16" s="1"/>
  <c r="G42" i="16"/>
  <c r="G43" i="16"/>
  <c r="G40" i="16"/>
  <c r="G31" i="16"/>
  <c r="G32" i="16"/>
  <c r="G33" i="16"/>
  <c r="G34" i="16"/>
  <c r="G30" i="16"/>
  <c r="R30" i="16" s="1"/>
  <c r="G25" i="16"/>
  <c r="G26" i="16"/>
  <c r="R24" i="16"/>
  <c r="G17" i="16"/>
  <c r="R17" i="16" s="1"/>
  <c r="G16" i="16"/>
  <c r="R16" i="16" s="1"/>
  <c r="G15" i="16"/>
  <c r="G14" i="16"/>
  <c r="G13" i="16"/>
  <c r="G12" i="16"/>
  <c r="G11" i="16"/>
  <c r="G10" i="16"/>
  <c r="O57" i="16"/>
  <c r="M57" i="16"/>
  <c r="M58" i="16" s="1"/>
  <c r="K57" i="16"/>
  <c r="I57" i="16"/>
  <c r="H57" i="16"/>
  <c r="F57" i="16"/>
  <c r="F58" i="16" s="1"/>
  <c r="D57" i="16"/>
  <c r="R56" i="16"/>
  <c r="R54" i="16"/>
  <c r="Q52" i="16"/>
  <c r="P52" i="16"/>
  <c r="O52" i="16"/>
  <c r="M52" i="16"/>
  <c r="K52" i="16"/>
  <c r="I52" i="16"/>
  <c r="H52" i="16"/>
  <c r="F52" i="16"/>
  <c r="D52" i="16"/>
  <c r="D58" i="16" s="1"/>
  <c r="R51" i="16"/>
  <c r="R48" i="16"/>
  <c r="R46" i="16"/>
  <c r="Q44" i="16"/>
  <c r="P44" i="16"/>
  <c r="O44" i="16"/>
  <c r="N44" i="16"/>
  <c r="M44" i="16"/>
  <c r="K44" i="16"/>
  <c r="I44" i="16"/>
  <c r="H44" i="16"/>
  <c r="F44" i="16"/>
  <c r="D44" i="16"/>
  <c r="R40" i="16"/>
  <c r="Q38" i="16"/>
  <c r="P38" i="16"/>
  <c r="O38" i="16"/>
  <c r="M38" i="16"/>
  <c r="K38" i="16"/>
  <c r="I38" i="16"/>
  <c r="H38" i="16"/>
  <c r="G38" i="16"/>
  <c r="F38" i="16"/>
  <c r="Q35" i="16"/>
  <c r="P35" i="16"/>
  <c r="O35" i="16"/>
  <c r="M35" i="16"/>
  <c r="K35" i="16"/>
  <c r="I35" i="16"/>
  <c r="H35" i="16"/>
  <c r="F35" i="16"/>
  <c r="D35" i="16"/>
  <c r="R34" i="16"/>
  <c r="R32" i="16"/>
  <c r="O28" i="16"/>
  <c r="M28" i="16"/>
  <c r="K28" i="16"/>
  <c r="I28" i="16"/>
  <c r="H28" i="16"/>
  <c r="F28" i="16"/>
  <c r="D28" i="16"/>
  <c r="R27" i="16"/>
  <c r="R25" i="16"/>
  <c r="R20" i="16"/>
  <c r="O18" i="16"/>
  <c r="M18" i="16"/>
  <c r="K18" i="16"/>
  <c r="I18" i="16"/>
  <c r="H18" i="16"/>
  <c r="F18" i="16"/>
  <c r="G18" i="16" s="1"/>
  <c r="D18" i="16"/>
  <c r="R15" i="16"/>
  <c r="R13" i="16"/>
  <c r="R11" i="16"/>
  <c r="H61" i="16" l="1"/>
  <c r="O58" i="16"/>
  <c r="H58" i="16"/>
  <c r="G57" i="16"/>
  <c r="N57" i="16"/>
  <c r="R57" i="16" s="1"/>
  <c r="K58" i="16"/>
  <c r="P58" i="16"/>
  <c r="I58" i="16"/>
  <c r="Q58" i="16"/>
  <c r="N28" i="16"/>
  <c r="R43" i="16"/>
  <c r="R55" i="16"/>
  <c r="E58" i="16"/>
  <c r="H60" i="16" s="1"/>
  <c r="R12" i="16"/>
  <c r="N35" i="16"/>
  <c r="G35" i="16"/>
  <c r="R31" i="16"/>
  <c r="R42" i="16"/>
  <c r="R49" i="16"/>
  <c r="R47" i="16"/>
  <c r="R38" i="16"/>
  <c r="G28" i="16"/>
  <c r="N18" i="16"/>
  <c r="R18" i="16" s="1"/>
  <c r="N52" i="16"/>
  <c r="R33" i="16"/>
  <c r="R26" i="16"/>
  <c r="R28" i="16"/>
  <c r="R14" i="16"/>
  <c r="G52" i="16"/>
  <c r="G44" i="16"/>
  <c r="R44" i="16" s="1"/>
  <c r="R10" i="16"/>
  <c r="J62" i="16" l="1"/>
  <c r="R35" i="16"/>
  <c r="R52" i="16"/>
  <c r="N58" i="16"/>
  <c r="G58" i="16"/>
  <c r="R58" i="16" l="1"/>
  <c r="H62" i="16"/>
  <c r="I57" i="14" l="1"/>
  <c r="H57" i="14"/>
  <c r="F57" i="14"/>
  <c r="E57" i="14"/>
  <c r="D57" i="14"/>
  <c r="J56" i="14"/>
  <c r="M56" i="14"/>
  <c r="J55" i="14"/>
  <c r="M55" i="14" s="1"/>
  <c r="J54" i="14"/>
  <c r="M54" i="14" s="1"/>
  <c r="L52" i="14"/>
  <c r="K52" i="14"/>
  <c r="I52" i="14"/>
  <c r="H52" i="14"/>
  <c r="F52" i="14"/>
  <c r="E52" i="14"/>
  <c r="D52" i="14"/>
  <c r="J51" i="14"/>
  <c r="J50" i="14"/>
  <c r="M50" i="14" s="1"/>
  <c r="J49" i="14"/>
  <c r="J48" i="14"/>
  <c r="J47" i="14"/>
  <c r="M47" i="14" s="1"/>
  <c r="M46" i="14"/>
  <c r="J46" i="14"/>
  <c r="L44" i="14"/>
  <c r="K44" i="14"/>
  <c r="I44" i="14"/>
  <c r="H44" i="14"/>
  <c r="F44" i="14"/>
  <c r="E44" i="14"/>
  <c r="D44" i="14"/>
  <c r="J43" i="14"/>
  <c r="M43" i="14" s="1"/>
  <c r="J42" i="14"/>
  <c r="M42" i="14" s="1"/>
  <c r="J41" i="14"/>
  <c r="J40" i="14"/>
  <c r="M40" i="14"/>
  <c r="L38" i="14"/>
  <c r="K38" i="14"/>
  <c r="I38" i="14"/>
  <c r="H38" i="14"/>
  <c r="F38" i="14"/>
  <c r="E38" i="14"/>
  <c r="J37" i="14"/>
  <c r="J38" i="14" s="1"/>
  <c r="L35" i="14"/>
  <c r="K35" i="14"/>
  <c r="I35" i="14"/>
  <c r="H35" i="14"/>
  <c r="F35" i="14"/>
  <c r="E35" i="14"/>
  <c r="D35" i="14"/>
  <c r="J34" i="14"/>
  <c r="M34" i="14" s="1"/>
  <c r="J33" i="14"/>
  <c r="M33" i="14" s="1"/>
  <c r="M32" i="14"/>
  <c r="J31" i="14"/>
  <c r="M31" i="14" s="1"/>
  <c r="J30" i="14"/>
  <c r="I28" i="14"/>
  <c r="H28" i="14"/>
  <c r="F28" i="14"/>
  <c r="E28" i="14"/>
  <c r="D28" i="14"/>
  <c r="M27" i="14"/>
  <c r="J26" i="14"/>
  <c r="J25" i="14"/>
  <c r="M25" i="14"/>
  <c r="J24" i="14"/>
  <c r="J20" i="14"/>
  <c r="M20" i="14" s="1"/>
  <c r="I18" i="14"/>
  <c r="H18" i="14"/>
  <c r="F18" i="14"/>
  <c r="F58" i="14" s="1"/>
  <c r="E18" i="14"/>
  <c r="D18" i="14"/>
  <c r="J17" i="14"/>
  <c r="M17" i="14" s="1"/>
  <c r="J16" i="14"/>
  <c r="J15" i="14"/>
  <c r="J14" i="14"/>
  <c r="J13" i="14"/>
  <c r="M13" i="14" s="1"/>
  <c r="J12" i="14"/>
  <c r="J11" i="14"/>
  <c r="J10" i="14"/>
  <c r="M11" i="14" l="1"/>
  <c r="J28" i="14"/>
  <c r="M26" i="14"/>
  <c r="M41" i="14"/>
  <c r="K58" i="14"/>
  <c r="H58" i="14"/>
  <c r="L58" i="14"/>
  <c r="D58" i="14"/>
  <c r="E58" i="14"/>
  <c r="M10" i="14"/>
  <c r="M14" i="14"/>
  <c r="M30" i="14"/>
  <c r="J44" i="14"/>
  <c r="M44" i="14" s="1"/>
  <c r="M49" i="14"/>
  <c r="M51" i="14"/>
  <c r="J57" i="14"/>
  <c r="M15" i="14"/>
  <c r="M48" i="14"/>
  <c r="J52" i="14"/>
  <c r="M52" i="14" s="1"/>
  <c r="M38" i="14"/>
  <c r="M16" i="14"/>
  <c r="J18" i="14"/>
  <c r="I58" i="14"/>
  <c r="M24" i="14"/>
  <c r="M12" i="14"/>
  <c r="J35" i="14"/>
  <c r="M35" i="14" s="1"/>
  <c r="M18" i="14" l="1"/>
  <c r="G62" i="14"/>
  <c r="M28" i="14"/>
  <c r="M57" i="14"/>
  <c r="M58" i="14" s="1"/>
  <c r="J58" i="14"/>
</calcChain>
</file>

<file path=xl/sharedStrings.xml><?xml version="1.0" encoding="utf-8"?>
<sst xmlns="http://schemas.openxmlformats.org/spreadsheetml/2006/main" count="365" uniqueCount="103">
  <si>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</si>
  <si>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</si>
  <si>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</si>
  <si>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</si>
  <si>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</si>
  <si>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</si>
  <si>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</si>
  <si>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</si>
  <si>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</si>
  <si>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</si>
  <si>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</si>
  <si>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</si>
  <si>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</si>
  <si>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</si>
  <si>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</si>
  <si>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</si>
  <si>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</si>
  <si>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</si>
  <si>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</si>
  <si>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</si>
  <si>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</si>
  <si>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</si>
  <si>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</si>
  <si>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</si>
  <si>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</si>
  <si>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</si>
  <si>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</si>
  <si>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</si>
  <si>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</si>
  <si>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</si>
  <si>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</si>
  <si>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</si>
  <si>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</si>
  <si>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</si>
  <si>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</si>
  <si>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</si>
  <si>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</si>
  <si>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</si>
  <si>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</si>
  <si>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</si>
  <si>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</si>
  <si>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</si>
  <si>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</si>
  <si>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</si>
  <si>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</si>
  <si>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</si>
  <si>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</si>
  <si>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</si>
  <si>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</si>
  <si>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</si>
  <si>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</si>
  <si>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</si>
  <si>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</si>
  <si>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</si>
  <si>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</si>
  <si>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</si>
  <si>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</si>
  <si>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</si>
  <si>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</si>
  <si>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</si>
  <si>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</si>
  <si>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</si>
  <si>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</si>
  <si>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</si>
  <si>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</si>
  <si>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</si>
  <si>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</si>
  <si>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</si>
  <si>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</si>
  <si>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</si>
  <si>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</si>
  <si>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</si>
  <si>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</si>
  <si>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</si>
  <si>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</si>
  <si>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</si>
  <si>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</si>
  <si>
    <t>Độc lập - Tự do - Hạnh phúc</t>
  </si>
  <si>
    <t>BẢNG THỐNG KÊ CÁC NGÀNH, NGHỀ ĐÀO TẠO ĐƯỢC CẤP GIẤY CHỨNG NHẬN ĐĂNG BỔ SUNG HOẠT ĐỘNG GDNN</t>
  </si>
  <si>
    <t>Thời gian khoa nộp</t>
  </si>
  <si>
    <t>Thời gian BGH duyệt CTK, KHGD</t>
  </si>
  <si>
    <t>Ghi chú</t>
  </si>
  <si>
    <t>Thành phố Hồ Chí Minh, ngày 16  tháng 4 năm 2019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</si>
  <si>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</si>
  <si>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</si>
  <si>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</si>
  <si>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</si>
  <si>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</si>
  <si>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</si>
  <si>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</si>
  <si>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</si>
  <si>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</si>
  <si>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</si>
  <si>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</si>
  <si>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</si>
  <si>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</si>
  <si>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</si>
  <si>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</si>
  <si>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</si>
  <si>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</si>
  <si>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BẢNG THỐNG KÊ CÁC NGÀNH, NGHỀ ĐÀO TẠO ĐƯỢC CẤP GIẤY CHỨNG NHẬN
ĐĂNG BỔ SUNG HOẠT ĐỘNG GDNN</t>
  </si>
  <si>
    <t>TP. Hồ Chí Minh, ngày         tháng 4 năm 2019</t>
  </si>
  <si>
    <t>PHÒNG TS - 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</si>
</sst>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  <font>
      <b/>
      <u/>
      <sz val="12"/>
      <name val="Times New Roman"/>
      <family val="2"/>
    </font>
    <font>
      <sz val="20"/>
      <color rgb="FF0070C0"/>
      <name val="Times New Roman"/>
      <family val="2"/>
    </font>
    <font>
      <b/>
      <sz val="20"/>
      <color rgb="FF0070C0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1" xfId="0" applyBorder="1"/>
    <xf numFmtId="0" fontId="16" fillId="0" borderId="4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2" fillId="0" borderId="0" xfId="0" applyFont="1" applyFill="1" applyAlignment="1">
      <alignment horizontal="left" indent="6"/>
    </xf>
    <xf numFmtId="0" fontId="3" fillId="0" borderId="0" xfId="0" applyFont="1" applyFill="1" applyAlignment="1">
      <alignment horizontal="left" vertical="center" indent="22"/>
    </xf>
    <xf numFmtId="0" fontId="19" fillId="0" borderId="0" xfId="0" applyFont="1"/>
    <xf numFmtId="0" fontId="16" fillId="0" borderId="0" xfId="0" applyFont="1" applyAlignment="1">
      <alignment horizontal="left" indent="7"/>
    </xf>
    <xf numFmtId="0" fontId="1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"/>
  <sheetViews>
    <sheetView zoomScale="110" zoomScaleNormal="110" workbookViewId="0">
      <selection sqref="A1:XFD7"/>
    </sheetView>
  </sheetViews>
  <sheetFormatPr defaultRowHeight="15.75" x14ac:dyDescent="0.25"/>
  <cols>
    <col min="1" max="1" width="4.5" style="39" customWidth="1"/>
    <col min="2" max="2" width="7.375" style="39" hidden="1" customWidth="1"/>
    <col min="3" max="3" width="24.25" style="17" customWidth="1"/>
    <col min="4" max="4" width="12.25" style="39" customWidth="1"/>
    <col min="5" max="5" width="11.125" style="39" customWidth="1"/>
    <col min="6" max="6" width="3.375" style="39" hidden="1" customWidth="1"/>
    <col min="7" max="7" width="23.75" style="39" customWidth="1"/>
    <col min="8" max="8" width="11.875" style="39" customWidth="1"/>
    <col min="9" max="10" width="9.5" style="39" customWidth="1"/>
    <col min="11" max="12" width="8.625" style="67" hidden="1" customWidth="1"/>
    <col min="13" max="16384" width="9" style="17"/>
  </cols>
  <sheetData>
    <row r="1" spans="1:13" ht="16.5" customHeight="1" x14ac:dyDescent="0.25">
      <c r="A1" s="64" t="s">
        <v>28</v>
      </c>
      <c r="G1" s="58" t="s">
        <v>0</v>
      </c>
      <c r="H1" s="58"/>
      <c r="I1" s="58"/>
      <c r="J1" s="58"/>
      <c r="K1" s="65"/>
      <c r="L1" s="65"/>
    </row>
    <row r="2" spans="1:13" ht="16.5" customHeight="1" x14ac:dyDescent="0.25">
      <c r="A2" s="66" t="s">
        <v>55</v>
      </c>
      <c r="B2" s="66"/>
      <c r="C2" s="66"/>
      <c r="D2" s="66"/>
      <c r="E2" s="66"/>
      <c r="G2" s="58" t="s">
        <v>71</v>
      </c>
      <c r="H2" s="58"/>
      <c r="I2" s="58"/>
      <c r="J2" s="58"/>
      <c r="K2" s="65"/>
      <c r="L2" s="65"/>
    </row>
    <row r="3" spans="1:13" ht="16.5" customHeight="1" x14ac:dyDescent="0.25">
      <c r="A3" s="65" t="s">
        <v>56</v>
      </c>
    </row>
    <row r="4" spans="1:13" x14ac:dyDescent="0.25">
      <c r="G4" s="68" t="s">
        <v>82</v>
      </c>
      <c r="H4" s="68"/>
      <c r="I4" s="68"/>
      <c r="J4" s="68"/>
      <c r="K4" s="69"/>
      <c r="L4" s="69"/>
    </row>
    <row r="5" spans="1:13" ht="12.75" customHeight="1" x14ac:dyDescent="0.25"/>
    <row r="6" spans="1:13" ht="18.75" x14ac:dyDescent="0.25">
      <c r="A6" s="70" t="s">
        <v>78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3" ht="9.75" customHeight="1" x14ac:dyDescent="0.25"/>
    <row r="8" spans="1:13" s="19" customFormat="1" ht="64.5" customHeight="1" x14ac:dyDescent="0.25">
      <c r="A8" s="44" t="s">
        <v>52</v>
      </c>
      <c r="B8" s="21" t="s">
        <v>40</v>
      </c>
      <c r="C8" s="44" t="s">
        <v>2</v>
      </c>
      <c r="D8" s="21" t="s">
        <v>79</v>
      </c>
      <c r="E8" s="21" t="s">
        <v>80</v>
      </c>
      <c r="F8" s="21" t="s">
        <v>31</v>
      </c>
      <c r="G8" s="44" t="s">
        <v>3</v>
      </c>
      <c r="H8" s="21" t="s">
        <v>79</v>
      </c>
      <c r="I8" s="21" t="s">
        <v>80</v>
      </c>
      <c r="J8" s="21" t="s">
        <v>81</v>
      </c>
      <c r="K8" s="44"/>
      <c r="L8" s="21"/>
    </row>
    <row r="9" spans="1:13" s="10" customFormat="1" ht="33.950000000000003" customHeight="1" x14ac:dyDescent="0.25">
      <c r="A9" s="53" t="s">
        <v>32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23"/>
    </row>
    <row r="10" spans="1:13" s="12" customFormat="1" ht="44.25" customHeight="1" x14ac:dyDescent="0.25">
      <c r="A10" s="40">
        <v>1</v>
      </c>
      <c r="B10" s="40">
        <v>5480205</v>
      </c>
      <c r="C10" s="14" t="s">
        <v>45</v>
      </c>
      <c r="D10" s="40">
        <v>30</v>
      </c>
      <c r="E10" s="40">
        <v>50</v>
      </c>
      <c r="F10" s="40">
        <v>6480205</v>
      </c>
      <c r="G10" s="14" t="s">
        <v>45</v>
      </c>
      <c r="H10" s="40">
        <v>35</v>
      </c>
      <c r="I10" s="40">
        <v>60</v>
      </c>
      <c r="J10" s="40">
        <f>I10-H10</f>
        <v>25</v>
      </c>
      <c r="K10" s="40" t="s">
        <v>41</v>
      </c>
      <c r="L10" s="40"/>
      <c r="M10" s="10" t="e">
        <f>(#REF!/20)+(J10/20*2)</f>
        <v>#REF!</v>
      </c>
    </row>
    <row r="11" spans="1:13" s="12" customFormat="1" ht="33" customHeight="1" x14ac:dyDescent="0.25">
      <c r="A11" s="40">
        <v>2</v>
      </c>
      <c r="B11" s="40">
        <v>5480214</v>
      </c>
      <c r="C11" s="14" t="s">
        <v>5</v>
      </c>
      <c r="D11" s="40">
        <v>30</v>
      </c>
      <c r="E11" s="40">
        <v>50</v>
      </c>
      <c r="F11" s="40">
        <v>6480214</v>
      </c>
      <c r="G11" s="14" t="s">
        <v>5</v>
      </c>
      <c r="H11" s="40">
        <v>35</v>
      </c>
      <c r="I11" s="40">
        <v>60</v>
      </c>
      <c r="J11" s="40">
        <f t="shared" ref="J11:J17" si="0">I11-H11</f>
        <v>25</v>
      </c>
      <c r="K11" s="40" t="s">
        <v>41</v>
      </c>
      <c r="L11" s="40"/>
      <c r="M11" s="10" t="e">
        <f>(#REF!/20)+(J11/20*2)</f>
        <v>#REF!</v>
      </c>
    </row>
    <row r="12" spans="1:13" s="12" customFormat="1" ht="43.5" customHeight="1" x14ac:dyDescent="0.25">
      <c r="A12" s="40">
        <v>3</v>
      </c>
      <c r="B12" s="40">
        <v>5480105</v>
      </c>
      <c r="C12" s="16" t="s">
        <v>1</v>
      </c>
      <c r="D12" s="24">
        <v>30</v>
      </c>
      <c r="E12" s="40">
        <v>50</v>
      </c>
      <c r="F12" s="40">
        <v>6480105</v>
      </c>
      <c r="G12" s="16" t="s">
        <v>46</v>
      </c>
      <c r="H12" s="24">
        <v>35</v>
      </c>
      <c r="I12" s="40">
        <v>100</v>
      </c>
      <c r="J12" s="40">
        <f t="shared" si="0"/>
        <v>65</v>
      </c>
      <c r="K12" s="40" t="s">
        <v>41</v>
      </c>
      <c r="L12" s="40"/>
      <c r="M12" s="10" t="e">
        <f>(#REF!/20)+(J12/20*2)</f>
        <v>#REF!</v>
      </c>
    </row>
    <row r="13" spans="1:13" s="12" customFormat="1" ht="33" customHeight="1" x14ac:dyDescent="0.25">
      <c r="A13" s="40">
        <v>4</v>
      </c>
      <c r="B13" s="40">
        <v>5480207</v>
      </c>
      <c r="C13" s="16" t="s">
        <v>44</v>
      </c>
      <c r="D13" s="24">
        <v>50</v>
      </c>
      <c r="E13" s="40">
        <v>50</v>
      </c>
      <c r="F13" s="40">
        <v>6480207</v>
      </c>
      <c r="G13" s="16" t="s">
        <v>44</v>
      </c>
      <c r="H13" s="24">
        <v>35</v>
      </c>
      <c r="I13" s="40">
        <v>60</v>
      </c>
      <c r="J13" s="40">
        <f t="shared" si="0"/>
        <v>25</v>
      </c>
      <c r="K13" s="40" t="s">
        <v>41</v>
      </c>
      <c r="L13" s="40"/>
      <c r="M13" s="10" t="e">
        <f>(#REF!/20)+(J13/20*2)</f>
        <v>#REF!</v>
      </c>
    </row>
    <row r="14" spans="1:13" s="12" customFormat="1" ht="33" customHeight="1" x14ac:dyDescent="0.25">
      <c r="A14" s="40">
        <v>5</v>
      </c>
      <c r="B14" s="40">
        <v>5480216</v>
      </c>
      <c r="C14" s="14" t="s">
        <v>6</v>
      </c>
      <c r="D14" s="40">
        <v>30</v>
      </c>
      <c r="E14" s="40">
        <v>50</v>
      </c>
      <c r="F14" s="40">
        <v>6480216</v>
      </c>
      <c r="G14" s="14" t="s">
        <v>6</v>
      </c>
      <c r="H14" s="40">
        <v>35</v>
      </c>
      <c r="I14" s="40">
        <v>60</v>
      </c>
      <c r="J14" s="40">
        <f t="shared" si="0"/>
        <v>25</v>
      </c>
      <c r="K14" s="40" t="s">
        <v>41</v>
      </c>
      <c r="L14" s="40"/>
      <c r="M14" s="10" t="e">
        <f>(#REF!/20)+(J14/20*2)</f>
        <v>#REF!</v>
      </c>
    </row>
    <row r="15" spans="1:13" s="12" customFormat="1" ht="33" customHeight="1" x14ac:dyDescent="0.25">
      <c r="A15" s="40">
        <v>6</v>
      </c>
      <c r="B15" s="40">
        <v>5480209</v>
      </c>
      <c r="C15" s="14" t="s">
        <v>4</v>
      </c>
      <c r="D15" s="40">
        <v>50</v>
      </c>
      <c r="E15" s="40">
        <v>50</v>
      </c>
      <c r="F15" s="40">
        <v>6480209</v>
      </c>
      <c r="G15" s="14" t="s">
        <v>4</v>
      </c>
      <c r="H15" s="40">
        <v>70</v>
      </c>
      <c r="I15" s="40">
        <v>70</v>
      </c>
      <c r="J15" s="40">
        <f t="shared" si="0"/>
        <v>0</v>
      </c>
      <c r="K15" s="40"/>
      <c r="L15" s="40"/>
      <c r="M15" s="10" t="e">
        <f>(#REF!/20)+(J15/20*2)</f>
        <v>#REF!</v>
      </c>
    </row>
    <row r="16" spans="1:13" s="12" customFormat="1" ht="33" customHeight="1" x14ac:dyDescent="0.25">
      <c r="A16" s="40">
        <v>7</v>
      </c>
      <c r="B16" s="40"/>
      <c r="C16" s="14" t="s">
        <v>60</v>
      </c>
      <c r="D16" s="40">
        <v>25</v>
      </c>
      <c r="E16" s="40">
        <v>50</v>
      </c>
      <c r="F16" s="40"/>
      <c r="G16" s="14" t="s">
        <v>60</v>
      </c>
      <c r="H16" s="40">
        <v>25</v>
      </c>
      <c r="I16" s="40">
        <v>60</v>
      </c>
      <c r="J16" s="40">
        <f t="shared" si="0"/>
        <v>35</v>
      </c>
      <c r="K16" s="40"/>
      <c r="L16" s="40"/>
      <c r="M16" s="10" t="e">
        <f>(#REF!/20)+(J16/20*2)</f>
        <v>#REF!</v>
      </c>
    </row>
    <row r="17" spans="1:28" s="12" customFormat="1" ht="33" customHeight="1" x14ac:dyDescent="0.25">
      <c r="A17" s="40">
        <v>8</v>
      </c>
      <c r="B17" s="40"/>
      <c r="C17" s="14" t="s">
        <v>61</v>
      </c>
      <c r="D17" s="40">
        <v>20</v>
      </c>
      <c r="E17" s="40">
        <v>50</v>
      </c>
      <c r="F17" s="40"/>
      <c r="G17" s="14" t="s">
        <v>61</v>
      </c>
      <c r="H17" s="40">
        <v>20</v>
      </c>
      <c r="I17" s="40">
        <v>60</v>
      </c>
      <c r="J17" s="40">
        <f t="shared" si="0"/>
        <v>40</v>
      </c>
      <c r="K17" s="40" t="s">
        <v>41</v>
      </c>
      <c r="L17" s="40"/>
      <c r="M17" s="10" t="e">
        <f>(#REF!/20)+(J17/20*2)</f>
        <v>#REF!</v>
      </c>
    </row>
    <row r="18" spans="1:28" s="19" customFormat="1" ht="33" customHeight="1" x14ac:dyDescent="0.25">
      <c r="A18" s="44"/>
      <c r="B18" s="44"/>
      <c r="C18" s="44" t="s">
        <v>49</v>
      </c>
      <c r="D18" s="44">
        <f>SUM(D10:D17)</f>
        <v>265</v>
      </c>
      <c r="E18" s="44">
        <f t="shared" ref="E18:J18" si="1">SUM(E10:E17)</f>
        <v>400</v>
      </c>
      <c r="F18" s="44">
        <f t="shared" si="1"/>
        <v>38881156</v>
      </c>
      <c r="G18" s="44"/>
      <c r="H18" s="44">
        <f t="shared" si="1"/>
        <v>290</v>
      </c>
      <c r="I18" s="44">
        <f t="shared" si="1"/>
        <v>530</v>
      </c>
      <c r="J18" s="44">
        <f t="shared" si="1"/>
        <v>240</v>
      </c>
      <c r="K18" s="44"/>
      <c r="L18" s="44"/>
      <c r="M18" s="19" t="e">
        <f>(#REF!/20)+(J18/20*2)</f>
        <v>#REF!</v>
      </c>
    </row>
    <row r="19" spans="1:28" s="10" customFormat="1" ht="28.5" customHeight="1" x14ac:dyDescent="0.25">
      <c r="A19" s="53" t="s">
        <v>33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 s="12" customFormat="1" ht="28.5" customHeight="1" x14ac:dyDescent="0.25">
      <c r="A20" s="40">
        <v>1</v>
      </c>
      <c r="B20" s="40">
        <v>5220206</v>
      </c>
      <c r="C20" s="14" t="s">
        <v>7</v>
      </c>
      <c r="D20" s="40">
        <v>50</v>
      </c>
      <c r="E20" s="40">
        <v>140</v>
      </c>
      <c r="F20" s="40">
        <v>6220206</v>
      </c>
      <c r="G20" s="14" t="s">
        <v>7</v>
      </c>
      <c r="H20" s="40">
        <v>120</v>
      </c>
      <c r="I20" s="40">
        <v>200</v>
      </c>
      <c r="J20" s="40">
        <f>I20-H20</f>
        <v>80</v>
      </c>
      <c r="K20" s="40" t="s">
        <v>41</v>
      </c>
      <c r="L20" s="40"/>
      <c r="M20" s="10" t="e">
        <f>(#REF!/25)+(J20/25*2)</f>
        <v>#REF!</v>
      </c>
    </row>
    <row r="21" spans="1:28" s="12" customFormat="1" ht="28.5" customHeight="1" x14ac:dyDescent="0.25">
      <c r="A21" s="40"/>
      <c r="B21" s="40"/>
      <c r="C21" s="62" t="s">
        <v>63</v>
      </c>
      <c r="D21" s="63"/>
      <c r="E21" s="61"/>
      <c r="F21" s="61"/>
      <c r="G21" s="61"/>
      <c r="H21" s="61"/>
      <c r="I21" s="61"/>
      <c r="J21" s="61"/>
      <c r="K21" s="40"/>
      <c r="L21" s="40"/>
    </row>
    <row r="22" spans="1:28" s="12" customFormat="1" ht="28.5" customHeight="1" x14ac:dyDescent="0.25">
      <c r="A22" s="40">
        <v>1</v>
      </c>
      <c r="B22" s="40">
        <v>5220206</v>
      </c>
      <c r="C22" s="14" t="s">
        <v>57</v>
      </c>
      <c r="D22" s="24" t="s">
        <v>70</v>
      </c>
      <c r="E22" s="40"/>
      <c r="F22" s="40">
        <v>6220206</v>
      </c>
      <c r="G22" s="14" t="s">
        <v>57</v>
      </c>
      <c r="H22" s="24" t="s">
        <v>70</v>
      </c>
      <c r="I22" s="40"/>
      <c r="J22" s="40"/>
      <c r="K22" s="40" t="s">
        <v>41</v>
      </c>
      <c r="L22" s="40"/>
    </row>
    <row r="23" spans="1:28" s="10" customFormat="1" ht="27" customHeight="1" x14ac:dyDescent="0.25">
      <c r="A23" s="53" t="s">
        <v>34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 s="12" customFormat="1" ht="33" customHeight="1" x14ac:dyDescent="0.25">
      <c r="A24" s="40">
        <v>1</v>
      </c>
      <c r="B24" s="40">
        <v>5340201</v>
      </c>
      <c r="C24" s="14" t="s">
        <v>8</v>
      </c>
      <c r="D24" s="40">
        <v>35</v>
      </c>
      <c r="E24" s="40">
        <v>50</v>
      </c>
      <c r="F24" s="40">
        <v>6340201</v>
      </c>
      <c r="G24" s="14" t="s">
        <v>8</v>
      </c>
      <c r="H24" s="40">
        <v>70</v>
      </c>
      <c r="I24" s="40">
        <v>100</v>
      </c>
      <c r="J24" s="40">
        <f>I24-H24</f>
        <v>30</v>
      </c>
      <c r="K24" s="44" t="s">
        <v>41</v>
      </c>
      <c r="L24" s="44"/>
      <c r="M24" s="10" t="e">
        <f>(#REF!/25)+(J24/25*2)</f>
        <v>#REF!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  <row r="25" spans="1:28" s="12" customFormat="1" ht="27" customHeight="1" x14ac:dyDescent="0.25">
      <c r="A25" s="40">
        <v>2</v>
      </c>
      <c r="B25" s="40">
        <v>5340302</v>
      </c>
      <c r="C25" s="14" t="s">
        <v>9</v>
      </c>
      <c r="D25" s="40">
        <v>35</v>
      </c>
      <c r="E25" s="40">
        <v>50</v>
      </c>
      <c r="F25" s="40">
        <v>6340302</v>
      </c>
      <c r="G25" s="14" t="s">
        <v>9</v>
      </c>
      <c r="H25" s="40">
        <v>70</v>
      </c>
      <c r="I25" s="40">
        <v>100</v>
      </c>
      <c r="J25" s="40">
        <f t="shared" ref="J25:J26" si="2">I25-H25</f>
        <v>30</v>
      </c>
      <c r="K25" s="44" t="s">
        <v>41</v>
      </c>
      <c r="L25" s="44"/>
      <c r="M25" s="10" t="e">
        <f>(#REF!/25)+(J25/25*2)</f>
        <v>#REF!</v>
      </c>
    </row>
    <row r="26" spans="1:28" s="12" customFormat="1" ht="27" customHeight="1" x14ac:dyDescent="0.25">
      <c r="A26" s="40">
        <v>3</v>
      </c>
      <c r="B26" s="40">
        <v>5340417</v>
      </c>
      <c r="C26" s="16" t="s">
        <v>10</v>
      </c>
      <c r="D26" s="24">
        <v>35</v>
      </c>
      <c r="E26" s="40">
        <v>50</v>
      </c>
      <c r="F26" s="40">
        <v>6340417</v>
      </c>
      <c r="G26" s="16" t="s">
        <v>10</v>
      </c>
      <c r="H26" s="24">
        <v>70</v>
      </c>
      <c r="I26" s="40">
        <v>100</v>
      </c>
      <c r="J26" s="40">
        <f t="shared" si="2"/>
        <v>30</v>
      </c>
      <c r="K26" s="44"/>
      <c r="L26" s="44"/>
      <c r="M26" s="10" t="e">
        <f>(#REF!/25)+(J26/25*2)</f>
        <v>#REF!</v>
      </c>
    </row>
    <row r="27" spans="1:28" s="12" customFormat="1" ht="33" customHeight="1" x14ac:dyDescent="0.25">
      <c r="A27" s="40">
        <v>4</v>
      </c>
      <c r="B27" s="40"/>
      <c r="C27" s="16" t="s">
        <v>62</v>
      </c>
      <c r="D27" s="24" t="s">
        <v>70</v>
      </c>
      <c r="E27" s="40"/>
      <c r="F27" s="40"/>
      <c r="G27" s="16" t="s">
        <v>62</v>
      </c>
      <c r="H27" s="24" t="s">
        <v>70</v>
      </c>
      <c r="I27" s="40"/>
      <c r="J27" s="40"/>
      <c r="K27" s="44" t="s">
        <v>41</v>
      </c>
      <c r="L27" s="44"/>
      <c r="M27" s="10" t="e">
        <f>(#REF!/25)+(J27/25*2)</f>
        <v>#REF!</v>
      </c>
    </row>
    <row r="28" spans="1:28" s="12" customFormat="1" ht="25.5" customHeight="1" x14ac:dyDescent="0.25">
      <c r="A28" s="40"/>
      <c r="B28" s="40"/>
      <c r="C28" s="44" t="s">
        <v>49</v>
      </c>
      <c r="D28" s="44">
        <f>SUM(D24:D27)</f>
        <v>105</v>
      </c>
      <c r="E28" s="44">
        <f>SUM(E24:E27)</f>
        <v>150</v>
      </c>
      <c r="F28" s="44">
        <f t="shared" ref="F28:J28" si="3">SUM(F24:F27)</f>
        <v>19020920</v>
      </c>
      <c r="G28" s="44"/>
      <c r="H28" s="44">
        <f t="shared" si="3"/>
        <v>210</v>
      </c>
      <c r="I28" s="44">
        <f t="shared" si="3"/>
        <v>300</v>
      </c>
      <c r="J28" s="44">
        <f t="shared" si="3"/>
        <v>90</v>
      </c>
      <c r="K28" s="40"/>
      <c r="L28" s="40"/>
      <c r="M28" s="19" t="e">
        <f>(#REF!/25)+(J28/25*2)</f>
        <v>#REF!</v>
      </c>
    </row>
    <row r="29" spans="1:28" s="10" customFormat="1" ht="27.75" customHeight="1" x14ac:dyDescent="0.25">
      <c r="A29" s="11"/>
      <c r="B29" s="53" t="s">
        <v>35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2" customFormat="1" ht="28.5" customHeight="1" x14ac:dyDescent="0.25">
      <c r="A30" s="40">
        <v>1</v>
      </c>
      <c r="B30" s="40">
        <v>5510201</v>
      </c>
      <c r="C30" s="14" t="s">
        <v>11</v>
      </c>
      <c r="D30" s="40">
        <v>35</v>
      </c>
      <c r="E30" s="40">
        <v>50</v>
      </c>
      <c r="F30" s="40">
        <v>6510201</v>
      </c>
      <c r="G30" s="14" t="s">
        <v>11</v>
      </c>
      <c r="H30" s="40">
        <v>50</v>
      </c>
      <c r="I30" s="40">
        <v>300</v>
      </c>
      <c r="J30" s="40">
        <f>I30-H30</f>
        <v>250</v>
      </c>
      <c r="K30" s="40" t="s">
        <v>41</v>
      </c>
      <c r="L30" s="40"/>
      <c r="M30" s="10" t="e">
        <f>(#REF!/20)+(J30/20*2)</f>
        <v>#REF!</v>
      </c>
    </row>
    <row r="31" spans="1:28" s="12" customFormat="1" ht="29.25" customHeight="1" x14ac:dyDescent="0.25">
      <c r="A31" s="40">
        <v>2</v>
      </c>
      <c r="B31" s="40">
        <v>5510212</v>
      </c>
      <c r="C31" s="14" t="s">
        <v>12</v>
      </c>
      <c r="D31" s="40">
        <v>35</v>
      </c>
      <c r="E31" s="40">
        <v>50</v>
      </c>
      <c r="F31" s="40">
        <v>6510212</v>
      </c>
      <c r="G31" s="14" t="s">
        <v>13</v>
      </c>
      <c r="H31" s="40">
        <v>35</v>
      </c>
      <c r="I31" s="40">
        <v>150</v>
      </c>
      <c r="J31" s="40">
        <f t="shared" ref="J31:J34" si="4">I31-H31</f>
        <v>115</v>
      </c>
      <c r="K31" s="40" t="s">
        <v>41</v>
      </c>
      <c r="L31" s="40"/>
      <c r="M31" s="10" t="e">
        <f>(#REF!/20)+(J31/20*2)</f>
        <v>#REF!</v>
      </c>
    </row>
    <row r="32" spans="1:28" s="12" customFormat="1" ht="28.5" customHeight="1" x14ac:dyDescent="0.25">
      <c r="A32" s="40">
        <v>3</v>
      </c>
      <c r="B32" s="40"/>
      <c r="C32" s="14" t="s">
        <v>59</v>
      </c>
      <c r="D32" s="40">
        <v>50</v>
      </c>
      <c r="E32" s="40">
        <v>50</v>
      </c>
      <c r="F32" s="40"/>
      <c r="G32" s="14"/>
      <c r="H32" s="40"/>
      <c r="I32" s="40"/>
      <c r="J32" s="40"/>
      <c r="K32" s="40"/>
      <c r="L32" s="40"/>
      <c r="M32" s="10" t="e">
        <f>(#REF!/20)+(J32/20*2)</f>
        <v>#REF!</v>
      </c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</row>
    <row r="33" spans="1:28" s="12" customFormat="1" ht="33" customHeight="1" x14ac:dyDescent="0.25">
      <c r="A33" s="40">
        <v>4</v>
      </c>
      <c r="B33" s="40">
        <v>5520155</v>
      </c>
      <c r="C33" s="16" t="s">
        <v>15</v>
      </c>
      <c r="D33" s="24">
        <v>35</v>
      </c>
      <c r="E33" s="40">
        <v>50</v>
      </c>
      <c r="F33" s="40">
        <v>6520155</v>
      </c>
      <c r="G33" s="16" t="s">
        <v>15</v>
      </c>
      <c r="H33" s="24">
        <v>35</v>
      </c>
      <c r="I33" s="40">
        <v>100</v>
      </c>
      <c r="J33" s="40">
        <f t="shared" si="4"/>
        <v>65</v>
      </c>
      <c r="K33" s="40" t="s">
        <v>41</v>
      </c>
      <c r="L33" s="40"/>
      <c r="M33" s="10" t="e">
        <f>(#REF!/20)+(J33/20*2)</f>
        <v>#REF!</v>
      </c>
    </row>
    <row r="34" spans="1:28" s="12" customFormat="1" ht="33" customHeight="1" x14ac:dyDescent="0.25">
      <c r="A34" s="40">
        <v>5</v>
      </c>
      <c r="B34" s="40">
        <v>5520121</v>
      </c>
      <c r="C34" s="14" t="s">
        <v>14</v>
      </c>
      <c r="D34" s="40">
        <v>50</v>
      </c>
      <c r="E34" s="40">
        <v>50</v>
      </c>
      <c r="F34" s="40">
        <v>6520121</v>
      </c>
      <c r="G34" s="14" t="s">
        <v>14</v>
      </c>
      <c r="H34" s="40">
        <v>50</v>
      </c>
      <c r="I34" s="40">
        <v>50</v>
      </c>
      <c r="J34" s="40">
        <f t="shared" si="4"/>
        <v>0</v>
      </c>
      <c r="K34" s="40" t="s">
        <v>41</v>
      </c>
      <c r="L34" s="40"/>
      <c r="M34" s="10" t="e">
        <f>(#REF!/20)+(J34/20*2)</f>
        <v>#REF!</v>
      </c>
    </row>
    <row r="35" spans="1:28" s="12" customFormat="1" ht="33" customHeight="1" x14ac:dyDescent="0.25">
      <c r="A35" s="40"/>
      <c r="B35" s="40"/>
      <c r="C35" s="44" t="s">
        <v>49</v>
      </c>
      <c r="D35" s="44">
        <f>SUM(D30:D34)</f>
        <v>205</v>
      </c>
      <c r="E35" s="44">
        <f>SUM(E30:E34)</f>
        <v>250</v>
      </c>
      <c r="F35" s="44">
        <f>SUM(F30:F34)</f>
        <v>26060689</v>
      </c>
      <c r="G35" s="44"/>
      <c r="H35" s="44">
        <f>SUM(H30:H34)</f>
        <v>170</v>
      </c>
      <c r="I35" s="44">
        <f>SUM(I30:I34)</f>
        <v>600</v>
      </c>
      <c r="J35" s="44">
        <f t="shared" ref="J35:L35" si="5">SUM(J30:J34)</f>
        <v>430</v>
      </c>
      <c r="K35" s="44">
        <f t="shared" si="5"/>
        <v>0</v>
      </c>
      <c r="L35" s="44">
        <f t="shared" si="5"/>
        <v>0</v>
      </c>
      <c r="M35" s="19" t="e">
        <f>(#REF!/20)+(J35/20*2)</f>
        <v>#REF!</v>
      </c>
    </row>
    <row r="36" spans="1:28" s="10" customFormat="1" ht="29.25" customHeight="1" x14ac:dyDescent="0.25">
      <c r="A36" s="53" t="s">
        <v>36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s="12" customFormat="1" ht="33" customHeight="1" x14ac:dyDescent="0.25">
      <c r="A37" s="40">
        <v>1</v>
      </c>
      <c r="B37" s="40">
        <v>5510216</v>
      </c>
      <c r="C37" s="14" t="s">
        <v>16</v>
      </c>
      <c r="D37" s="40">
        <v>50</v>
      </c>
      <c r="E37" s="40">
        <v>200</v>
      </c>
      <c r="F37" s="40">
        <v>6510216</v>
      </c>
      <c r="G37" s="14" t="s">
        <v>16</v>
      </c>
      <c r="H37" s="40">
        <v>150</v>
      </c>
      <c r="I37" s="40">
        <v>970</v>
      </c>
      <c r="J37" s="40">
        <f>I37-H37</f>
        <v>820</v>
      </c>
      <c r="K37" s="40" t="s">
        <v>41</v>
      </c>
      <c r="L37" s="4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</row>
    <row r="38" spans="1:28" s="12" customFormat="1" ht="33" customHeight="1" x14ac:dyDescent="0.25">
      <c r="A38" s="40"/>
      <c r="B38" s="40"/>
      <c r="C38" s="44" t="s">
        <v>49</v>
      </c>
      <c r="D38" s="44">
        <v>50</v>
      </c>
      <c r="E38" s="44">
        <f>SUM(E37:E37)</f>
        <v>200</v>
      </c>
      <c r="F38" s="44">
        <f>SUM(F37:F37)</f>
        <v>6510216</v>
      </c>
      <c r="G38" s="44"/>
      <c r="H38" s="44">
        <f>SUM(H37:H37)</f>
        <v>150</v>
      </c>
      <c r="I38" s="44">
        <f>SUM(I37:I37)</f>
        <v>970</v>
      </c>
      <c r="J38" s="44">
        <f>SUM(J37:J37)</f>
        <v>820</v>
      </c>
      <c r="K38" s="44">
        <f t="shared" ref="K38:L38" si="6">SUM(K37:K37)</f>
        <v>0</v>
      </c>
      <c r="L38" s="44">
        <f t="shared" si="6"/>
        <v>0</v>
      </c>
      <c r="M38" s="10" t="e">
        <f>(#REF!/20)+(J38/20*2)</f>
        <v>#REF!</v>
      </c>
    </row>
    <row r="39" spans="1:28" s="10" customFormat="1" ht="33" customHeight="1" x14ac:dyDescent="0.25">
      <c r="A39" s="53" t="s">
        <v>37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 s="12" customFormat="1" ht="33" customHeight="1" x14ac:dyDescent="0.25">
      <c r="A40" s="40">
        <v>1</v>
      </c>
      <c r="B40" s="40">
        <v>5510211</v>
      </c>
      <c r="C40" s="14" t="s">
        <v>17</v>
      </c>
      <c r="D40" s="40">
        <v>50</v>
      </c>
      <c r="E40" s="40">
        <v>50</v>
      </c>
      <c r="F40" s="40">
        <v>6510211</v>
      </c>
      <c r="G40" s="14" t="s">
        <v>17</v>
      </c>
      <c r="H40" s="40">
        <v>70</v>
      </c>
      <c r="I40" s="40">
        <v>70</v>
      </c>
      <c r="J40" s="40">
        <f>I40-H40</f>
        <v>0</v>
      </c>
      <c r="K40" s="40" t="s">
        <v>41</v>
      </c>
      <c r="L40" s="40"/>
      <c r="M40" s="10" t="e">
        <f>(#REF!/20)+(J40/20*2)</f>
        <v>#REF!</v>
      </c>
    </row>
    <row r="41" spans="1:28" s="12" customFormat="1" ht="33" customHeight="1" x14ac:dyDescent="0.25">
      <c r="A41" s="40">
        <v>2</v>
      </c>
      <c r="B41" s="40">
        <v>5520205</v>
      </c>
      <c r="C41" s="16" t="s">
        <v>19</v>
      </c>
      <c r="D41" s="24">
        <v>25</v>
      </c>
      <c r="E41" s="40">
        <v>50</v>
      </c>
      <c r="F41" s="40">
        <v>6520205</v>
      </c>
      <c r="G41" s="16" t="s">
        <v>19</v>
      </c>
      <c r="H41" s="24">
        <v>25</v>
      </c>
      <c r="I41" s="40">
        <v>100</v>
      </c>
      <c r="J41" s="40">
        <f t="shared" ref="J41:J43" si="7">I41-H41</f>
        <v>75</v>
      </c>
      <c r="K41" s="40" t="s">
        <v>41</v>
      </c>
      <c r="L41" s="40"/>
      <c r="M41" s="10" t="e">
        <f>(#REF!/20)+(J41/20*2)</f>
        <v>#REF!</v>
      </c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 s="12" customFormat="1" ht="33" customHeight="1" x14ac:dyDescent="0.25">
      <c r="A42" s="40">
        <v>3</v>
      </c>
      <c r="B42" s="40">
        <v>5520255</v>
      </c>
      <c r="C42" s="16" t="s">
        <v>20</v>
      </c>
      <c r="D42" s="24">
        <v>25</v>
      </c>
      <c r="E42" s="40">
        <v>50</v>
      </c>
      <c r="F42" s="40">
        <v>6520255</v>
      </c>
      <c r="G42" s="16" t="s">
        <v>20</v>
      </c>
      <c r="H42" s="24">
        <v>25</v>
      </c>
      <c r="I42" s="40">
        <v>100</v>
      </c>
      <c r="J42" s="40">
        <f t="shared" si="7"/>
        <v>75</v>
      </c>
      <c r="K42" s="40" t="s">
        <v>41</v>
      </c>
      <c r="L42" s="40"/>
      <c r="M42" s="10" t="e">
        <f>(#REF!/20)+(J42/20*2)</f>
        <v>#REF!</v>
      </c>
    </row>
    <row r="43" spans="1:28" s="12" customFormat="1" ht="33" customHeight="1" x14ac:dyDescent="0.25">
      <c r="A43" s="40">
        <v>4</v>
      </c>
      <c r="B43" s="40">
        <v>5520114</v>
      </c>
      <c r="C43" s="14" t="s">
        <v>18</v>
      </c>
      <c r="D43" s="40">
        <v>60</v>
      </c>
      <c r="E43" s="40">
        <v>60</v>
      </c>
      <c r="F43" s="40">
        <v>6520114</v>
      </c>
      <c r="G43" s="14" t="s">
        <v>18</v>
      </c>
      <c r="H43" s="40">
        <v>50</v>
      </c>
      <c r="I43" s="40">
        <v>50</v>
      </c>
      <c r="J43" s="40">
        <f t="shared" si="7"/>
        <v>0</v>
      </c>
      <c r="K43" s="40" t="s">
        <v>41</v>
      </c>
      <c r="L43" s="40"/>
      <c r="M43" s="10" t="e">
        <f>(#REF!/20)+(J43/20*2)</f>
        <v>#REF!</v>
      </c>
    </row>
    <row r="44" spans="1:28" s="12" customFormat="1" ht="33" customHeight="1" x14ac:dyDescent="0.25">
      <c r="A44" s="40"/>
      <c r="B44" s="40"/>
      <c r="C44" s="44" t="s">
        <v>49</v>
      </c>
      <c r="D44" s="44">
        <f>SUM(D40:D43)</f>
        <v>160</v>
      </c>
      <c r="E44" s="44">
        <f>SUM(E40:E43)</f>
        <v>210</v>
      </c>
      <c r="F44" s="44">
        <f t="shared" ref="F44:L44" si="8">SUM(F40:F43)</f>
        <v>26070785</v>
      </c>
      <c r="G44" s="44"/>
      <c r="H44" s="44">
        <f t="shared" si="8"/>
        <v>170</v>
      </c>
      <c r="I44" s="44">
        <f t="shared" si="8"/>
        <v>320</v>
      </c>
      <c r="J44" s="44">
        <f t="shared" si="8"/>
        <v>150</v>
      </c>
      <c r="K44" s="44">
        <f t="shared" si="8"/>
        <v>0</v>
      </c>
      <c r="L44" s="44">
        <f t="shared" si="8"/>
        <v>0</v>
      </c>
      <c r="M44" s="19" t="e">
        <f>(#REF!/20)+(J44/20*2)</f>
        <v>#REF!</v>
      </c>
    </row>
    <row r="45" spans="1:28" s="10" customFormat="1" ht="27.75" customHeight="1" x14ac:dyDescent="0.25">
      <c r="A45" s="11"/>
      <c r="B45" s="53" t="s">
        <v>38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2" customFormat="1" ht="33" customHeight="1" x14ac:dyDescent="0.25">
      <c r="A46" s="40">
        <v>1</v>
      </c>
      <c r="B46" s="40">
        <v>5510303</v>
      </c>
      <c r="C46" s="16" t="s">
        <v>21</v>
      </c>
      <c r="D46" s="24">
        <v>30</v>
      </c>
      <c r="E46" s="40">
        <v>50</v>
      </c>
      <c r="F46" s="40">
        <v>6510303</v>
      </c>
      <c r="G46" s="16" t="s">
        <v>21</v>
      </c>
      <c r="H46" s="24">
        <v>50</v>
      </c>
      <c r="I46" s="40">
        <v>200</v>
      </c>
      <c r="J46" s="40">
        <f>I46-H46</f>
        <v>150</v>
      </c>
      <c r="K46" s="40" t="s">
        <v>41</v>
      </c>
      <c r="L46" s="40"/>
      <c r="M46" s="10" t="e">
        <f>(#REF!/20)+(J46/20*2)</f>
        <v>#REF!</v>
      </c>
    </row>
    <row r="47" spans="1:28" s="12" customFormat="1" ht="43.5" customHeight="1" x14ac:dyDescent="0.25">
      <c r="A47" s="40">
        <v>2</v>
      </c>
      <c r="B47" s="40">
        <v>5510305</v>
      </c>
      <c r="C47" s="16" t="s">
        <v>29</v>
      </c>
      <c r="D47" s="24">
        <v>30</v>
      </c>
      <c r="E47" s="40">
        <v>50</v>
      </c>
      <c r="F47" s="40">
        <v>6510305</v>
      </c>
      <c r="G47" s="16" t="s">
        <v>30</v>
      </c>
      <c r="H47" s="24">
        <v>30</v>
      </c>
      <c r="I47" s="40">
        <v>150</v>
      </c>
      <c r="J47" s="40">
        <f t="shared" ref="J47:J51" si="9">I47-H47</f>
        <v>120</v>
      </c>
      <c r="K47" s="40" t="s">
        <v>41</v>
      </c>
      <c r="L47" s="40"/>
      <c r="M47" s="10" t="e">
        <f>(#REF!/20)+(J47/20*2)</f>
        <v>#REF!</v>
      </c>
    </row>
    <row r="48" spans="1:28" s="12" customFormat="1" ht="40.5" customHeight="1" x14ac:dyDescent="0.25">
      <c r="A48" s="40">
        <v>3</v>
      </c>
      <c r="B48" s="40">
        <v>5520217</v>
      </c>
      <c r="C48" s="16" t="s">
        <v>22</v>
      </c>
      <c r="D48" s="24">
        <v>70</v>
      </c>
      <c r="E48" s="40">
        <v>70</v>
      </c>
      <c r="F48" s="40">
        <v>6520217</v>
      </c>
      <c r="G48" s="16" t="s">
        <v>22</v>
      </c>
      <c r="H48" s="24">
        <v>50</v>
      </c>
      <c r="I48" s="40">
        <v>50</v>
      </c>
      <c r="J48" s="40">
        <f t="shared" si="9"/>
        <v>0</v>
      </c>
      <c r="K48" s="40" t="s">
        <v>41</v>
      </c>
      <c r="L48" s="40"/>
      <c r="M48" s="10" t="e">
        <f>(#REF!/20)+(J48/20*2)</f>
        <v>#REF!</v>
      </c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spans="1:28" s="12" customFormat="1" ht="37.5" customHeight="1" x14ac:dyDescent="0.25">
      <c r="A49" s="40">
        <v>4</v>
      </c>
      <c r="B49" s="40">
        <v>5520225</v>
      </c>
      <c r="C49" s="14" t="s">
        <v>23</v>
      </c>
      <c r="D49" s="40">
        <v>50</v>
      </c>
      <c r="E49" s="40">
        <v>90</v>
      </c>
      <c r="F49" s="40">
        <v>6520225</v>
      </c>
      <c r="G49" s="14" t="s">
        <v>23</v>
      </c>
      <c r="H49" s="40">
        <v>50</v>
      </c>
      <c r="I49" s="40">
        <v>150</v>
      </c>
      <c r="J49" s="40">
        <f t="shared" si="9"/>
        <v>100</v>
      </c>
      <c r="K49" s="40" t="s">
        <v>41</v>
      </c>
      <c r="L49" s="40"/>
      <c r="M49" s="10" t="e">
        <f>(#REF!/20)+(J49/20*2)</f>
        <v>#REF!</v>
      </c>
    </row>
    <row r="50" spans="1:28" s="12" customFormat="1" ht="37.5" customHeight="1" x14ac:dyDescent="0.25">
      <c r="A50" s="40">
        <v>5</v>
      </c>
      <c r="B50" s="40">
        <v>5520227</v>
      </c>
      <c r="C50" s="14" t="s">
        <v>24</v>
      </c>
      <c r="D50" s="40">
        <v>50</v>
      </c>
      <c r="E50" s="24">
        <v>100</v>
      </c>
      <c r="F50" s="40">
        <v>6520227</v>
      </c>
      <c r="G50" s="14" t="s">
        <v>24</v>
      </c>
      <c r="H50" s="40">
        <v>50</v>
      </c>
      <c r="I50" s="40">
        <v>200</v>
      </c>
      <c r="J50" s="40">
        <f t="shared" si="9"/>
        <v>150</v>
      </c>
      <c r="K50" s="40" t="s">
        <v>41</v>
      </c>
      <c r="L50" s="40"/>
      <c r="M50" s="10" t="e">
        <f>(#REF!/20)+(J50/20*2)</f>
        <v>#REF!</v>
      </c>
    </row>
    <row r="51" spans="1:28" s="12" customFormat="1" ht="37.5" customHeight="1" x14ac:dyDescent="0.25">
      <c r="A51" s="40">
        <v>6</v>
      </c>
      <c r="B51" s="40"/>
      <c r="C51" s="14" t="s">
        <v>58</v>
      </c>
      <c r="D51" s="40">
        <v>70</v>
      </c>
      <c r="E51" s="40">
        <v>70</v>
      </c>
      <c r="F51" s="40"/>
      <c r="G51" s="14" t="s">
        <v>58</v>
      </c>
      <c r="H51" s="40">
        <v>50</v>
      </c>
      <c r="I51" s="40">
        <v>150</v>
      </c>
      <c r="J51" s="40">
        <f t="shared" si="9"/>
        <v>100</v>
      </c>
      <c r="K51" s="40"/>
      <c r="L51" s="40"/>
      <c r="M51" s="10" t="e">
        <f>(#REF!/20)+(J51/20*2)</f>
        <v>#REF!</v>
      </c>
    </row>
    <row r="52" spans="1:28" s="12" customFormat="1" ht="33" customHeight="1" x14ac:dyDescent="0.25">
      <c r="A52" s="40"/>
      <c r="B52" s="40"/>
      <c r="C52" s="44" t="s">
        <v>49</v>
      </c>
      <c r="D52" s="44">
        <f>SUM(D46:D51)</f>
        <v>300</v>
      </c>
      <c r="E52" s="44">
        <f>SUM(E46:E51)</f>
        <v>430</v>
      </c>
      <c r="F52" s="44">
        <f>SUM(F46:F50)</f>
        <v>32581277</v>
      </c>
      <c r="G52" s="44"/>
      <c r="H52" s="44">
        <f>SUM(H46:H51)</f>
        <v>280</v>
      </c>
      <c r="I52" s="44">
        <f>SUM(I46:I51)</f>
        <v>900</v>
      </c>
      <c r="J52" s="44">
        <f>SUM(J46:J51)</f>
        <v>620</v>
      </c>
      <c r="K52" s="44">
        <f t="shared" ref="K52:L52" si="10">SUM(K46:K51)</f>
        <v>0</v>
      </c>
      <c r="L52" s="44">
        <f t="shared" si="10"/>
        <v>0</v>
      </c>
      <c r="M52" s="19" t="e">
        <f>(#REF!/20)+(J52/20*2)</f>
        <v>#REF!</v>
      </c>
    </row>
    <row r="53" spans="1:28" s="10" customFormat="1" ht="33" customHeight="1" x14ac:dyDescent="0.25">
      <c r="A53" s="11"/>
      <c r="B53" s="53" t="s">
        <v>39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s="12" customFormat="1" ht="33" customHeight="1" x14ac:dyDescent="0.25">
      <c r="A54" s="40">
        <v>1</v>
      </c>
      <c r="B54" s="40">
        <v>5540204</v>
      </c>
      <c r="C54" s="14" t="s">
        <v>25</v>
      </c>
      <c r="D54" s="40">
        <v>50</v>
      </c>
      <c r="E54" s="40">
        <v>50</v>
      </c>
      <c r="F54" s="40">
        <v>6540204</v>
      </c>
      <c r="G54" s="14" t="s">
        <v>65</v>
      </c>
      <c r="H54" s="40">
        <v>70</v>
      </c>
      <c r="I54" s="40">
        <v>100</v>
      </c>
      <c r="J54" s="40">
        <f>I54-H54</f>
        <v>30</v>
      </c>
      <c r="K54" s="40" t="s">
        <v>41</v>
      </c>
      <c r="L54" s="40"/>
      <c r="M54" s="10" t="e">
        <f>(#REF!/20)+(J54/20*2)</f>
        <v>#REF!</v>
      </c>
    </row>
    <row r="55" spans="1:28" s="12" customFormat="1" ht="33" customHeight="1" x14ac:dyDescent="0.25">
      <c r="A55" s="40">
        <v>2</v>
      </c>
      <c r="B55" s="40">
        <v>5540205</v>
      </c>
      <c r="C55" s="14" t="s">
        <v>26</v>
      </c>
      <c r="D55" s="40">
        <v>50</v>
      </c>
      <c r="E55" s="40">
        <v>50</v>
      </c>
      <c r="F55" s="40">
        <v>6540205</v>
      </c>
      <c r="G55" s="14" t="s">
        <v>26</v>
      </c>
      <c r="H55" s="40">
        <v>50</v>
      </c>
      <c r="I55" s="40">
        <v>100</v>
      </c>
      <c r="J55" s="40">
        <f t="shared" ref="J55:J56" si="11">I55-H55</f>
        <v>50</v>
      </c>
      <c r="K55" s="40" t="s">
        <v>41</v>
      </c>
      <c r="L55" s="40"/>
      <c r="M55" s="10" t="e">
        <f>(#REF!/20)+(J55/20*2)</f>
        <v>#REF!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1:28" s="12" customFormat="1" ht="33" customHeight="1" x14ac:dyDescent="0.25">
      <c r="A56" s="40">
        <v>3</v>
      </c>
      <c r="B56" s="40">
        <v>5540207</v>
      </c>
      <c r="C56" s="14" t="s">
        <v>27</v>
      </c>
      <c r="D56" s="40">
        <v>35</v>
      </c>
      <c r="E56" s="24">
        <v>35</v>
      </c>
      <c r="F56" s="40">
        <v>6540207</v>
      </c>
      <c r="G56" s="14" t="s">
        <v>27</v>
      </c>
      <c r="H56" s="40">
        <v>35</v>
      </c>
      <c r="I56" s="40">
        <v>35</v>
      </c>
      <c r="J56" s="40">
        <f t="shared" si="11"/>
        <v>0</v>
      </c>
      <c r="K56" s="40"/>
      <c r="L56" s="40"/>
      <c r="M56" s="10" t="e">
        <f>(#REF!/20)+(J56/20*2)</f>
        <v>#REF!</v>
      </c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1:28" s="12" customFormat="1" ht="33" customHeight="1" x14ac:dyDescent="0.25">
      <c r="A57" s="40"/>
      <c r="B57" s="40"/>
      <c r="C57" s="44" t="s">
        <v>49</v>
      </c>
      <c r="D57" s="44">
        <f>SUM(D54:D56)</f>
        <v>135</v>
      </c>
      <c r="E57" s="44">
        <f>SUM(E53:E56)</f>
        <v>135</v>
      </c>
      <c r="F57" s="44">
        <f t="shared" ref="F57:J57" si="12">SUM(F53:F56)</f>
        <v>19620616</v>
      </c>
      <c r="G57" s="44"/>
      <c r="H57" s="44">
        <f t="shared" si="12"/>
        <v>155</v>
      </c>
      <c r="I57" s="44">
        <f t="shared" si="12"/>
        <v>235</v>
      </c>
      <c r="J57" s="44">
        <f t="shared" si="12"/>
        <v>80</v>
      </c>
      <c r="K57" s="40"/>
      <c r="L57" s="40"/>
      <c r="M57" s="19" t="e">
        <f>(#REF!/20)+(J57/20*2)</f>
        <v>#REF!</v>
      </c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</row>
    <row r="58" spans="1:28" s="12" customFormat="1" ht="33" customHeight="1" x14ac:dyDescent="0.25">
      <c r="A58" s="24" t="s">
        <v>64</v>
      </c>
      <c r="B58" s="40">
        <v>5540207</v>
      </c>
      <c r="C58" s="44" t="s">
        <v>50</v>
      </c>
      <c r="D58" s="44">
        <f>D57+D52+D44+D38+D35+D28+D20+D18</f>
        <v>1270</v>
      </c>
      <c r="E58" s="44">
        <f>E57+E52+E44+E38+E35+E28+E20+E18</f>
        <v>1915</v>
      </c>
      <c r="F58" s="44">
        <f>SUM(F18+F20+F28+F35+F38+F44+F52+F57)</f>
        <v>174965865</v>
      </c>
      <c r="G58" s="44"/>
      <c r="H58" s="44">
        <f>H57+H52+H44+H38+H35+H28+H20+H18</f>
        <v>1545</v>
      </c>
      <c r="I58" s="44">
        <f t="shared" ref="I58:L58" si="13">I57+I52+I44+I38+I35+I28+I20+I18</f>
        <v>4055</v>
      </c>
      <c r="J58" s="44">
        <f t="shared" si="13"/>
        <v>2510</v>
      </c>
      <c r="K58" s="44" t="e">
        <f t="shared" si="13"/>
        <v>#VALUE!</v>
      </c>
      <c r="L58" s="44">
        <f t="shared" si="13"/>
        <v>0</v>
      </c>
      <c r="M58" s="44" t="e">
        <f>M57+M52+M44+M38+M35+M28+M20+M18</f>
        <v>#REF!</v>
      </c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</row>
    <row r="59" spans="1:28" s="45" customFormat="1" ht="29.25" customHeight="1" x14ac:dyDescent="0.25">
      <c r="C59" s="45" t="s">
        <v>42</v>
      </c>
      <c r="I59" s="58" t="s">
        <v>43</v>
      </c>
      <c r="J59" s="58"/>
      <c r="K59" s="18"/>
      <c r="L59" s="18"/>
    </row>
    <row r="60" spans="1:28" s="45" customFormat="1" ht="20.25" customHeight="1" x14ac:dyDescent="0.25">
      <c r="K60" s="18"/>
      <c r="L60" s="18"/>
    </row>
    <row r="61" spans="1:28" s="45" customFormat="1" ht="20.25" customHeight="1" x14ac:dyDescent="0.25">
      <c r="K61" s="18"/>
      <c r="L61" s="18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  <row r="62" spans="1:28" s="45" customFormat="1" ht="20.25" customHeight="1" x14ac:dyDescent="0.25">
      <c r="G62" s="45" t="e">
        <f>#REF!-#REF!</f>
        <v>#REF!</v>
      </c>
      <c r="K62" s="18"/>
      <c r="L62" s="18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</row>
    <row r="63" spans="1:28" s="45" customFormat="1" ht="20.25" customHeight="1" x14ac:dyDescent="0.25">
      <c r="K63" s="18"/>
      <c r="L63" s="18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</row>
    <row r="64" spans="1:28" s="45" customFormat="1" x14ac:dyDescent="0.25">
      <c r="C64" s="45" t="s">
        <v>47</v>
      </c>
      <c r="K64" s="18"/>
      <c r="L64" s="18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</row>
  </sheetData>
  <mergeCells count="15">
    <mergeCell ref="B45:L45"/>
    <mergeCell ref="B53:L53"/>
    <mergeCell ref="I59:J59"/>
    <mergeCell ref="A19:L19"/>
    <mergeCell ref="C21:J21"/>
    <mergeCell ref="A23:L23"/>
    <mergeCell ref="B29:L29"/>
    <mergeCell ref="A36:L36"/>
    <mergeCell ref="A39:L39"/>
    <mergeCell ref="A9:L9"/>
    <mergeCell ref="G1:J1"/>
    <mergeCell ref="A2:E2"/>
    <mergeCell ref="G2:J2"/>
    <mergeCell ref="G4:J4"/>
    <mergeCell ref="A6:L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topLeftCell="A52" zoomScaleNormal="100" workbookViewId="0">
      <selection activeCell="C22" sqref="C22"/>
    </sheetView>
  </sheetViews>
  <sheetFormatPr defaultRowHeight="26.25" x14ac:dyDescent="0.4"/>
  <cols>
    <col min="1" max="1" width="4.5" style="2" customWidth="1"/>
    <col min="2" max="2" width="7.375" style="2" hidden="1" customWidth="1"/>
    <col min="3" max="3" width="24.25" style="3" customWidth="1"/>
    <col min="4" max="4" width="12.25" style="29" customWidth="1"/>
    <col min="5" max="5" width="12.25" style="46" customWidth="1"/>
    <col min="6" max="7" width="11.125" style="2" customWidth="1"/>
    <col min="8" max="8" width="10" style="2" customWidth="1"/>
    <col min="9" max="9" width="3.375" style="2" hidden="1" customWidth="1"/>
    <col min="10" max="10" width="23.75" style="2" customWidth="1"/>
    <col min="11" max="11" width="11.875" style="29" customWidth="1"/>
    <col min="12" max="12" width="11.875" style="46" customWidth="1"/>
    <col min="13" max="14" width="9.5" style="2" customWidth="1"/>
    <col min="15" max="15" width="7.75" style="3" customWidth="1"/>
    <col min="16" max="17" width="8.625" style="4" hidden="1" customWidth="1"/>
    <col min="18" max="16384" width="9" style="3"/>
  </cols>
  <sheetData>
    <row r="1" spans="1:18" ht="16.5" customHeight="1" x14ac:dyDescent="0.4">
      <c r="A1" s="1" t="s">
        <v>28</v>
      </c>
      <c r="J1" s="54" t="s">
        <v>0</v>
      </c>
      <c r="K1" s="54"/>
      <c r="L1" s="54"/>
      <c r="M1" s="54"/>
      <c r="N1" s="54"/>
      <c r="O1" s="54"/>
      <c r="P1" s="5"/>
      <c r="Q1" s="5"/>
    </row>
    <row r="2" spans="1:18" ht="16.5" customHeight="1" x14ac:dyDescent="0.25">
      <c r="A2" s="55" t="s">
        <v>55</v>
      </c>
      <c r="B2" s="55"/>
      <c r="C2" s="55"/>
      <c r="D2" s="55"/>
      <c r="E2" s="55"/>
      <c r="F2" s="55"/>
      <c r="G2" s="42"/>
      <c r="J2" s="54" t="s">
        <v>71</v>
      </c>
      <c r="K2" s="54"/>
      <c r="L2" s="54"/>
      <c r="M2" s="54"/>
      <c r="N2" s="54"/>
      <c r="O2" s="54"/>
      <c r="P2" s="5"/>
      <c r="Q2" s="5"/>
    </row>
    <row r="3" spans="1:18" ht="16.5" customHeight="1" x14ac:dyDescent="0.4">
      <c r="A3" s="5" t="s">
        <v>56</v>
      </c>
    </row>
    <row r="4" spans="1:18" x14ac:dyDescent="0.4">
      <c r="J4" s="56" t="s">
        <v>54</v>
      </c>
      <c r="K4" s="56"/>
      <c r="L4" s="56"/>
      <c r="M4" s="56"/>
      <c r="N4" s="56"/>
      <c r="O4" s="56"/>
      <c r="P4" s="20"/>
      <c r="Q4" s="20"/>
    </row>
    <row r="5" spans="1:18" ht="12.75" customHeight="1" x14ac:dyDescent="0.4"/>
    <row r="6" spans="1:18" ht="18.75" x14ac:dyDescent="0.25">
      <c r="A6" s="57" t="s">
        <v>53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8" ht="9.75" customHeight="1" x14ac:dyDescent="0.4"/>
    <row r="8" spans="1:18" s="19" customFormat="1" ht="64.5" customHeight="1" x14ac:dyDescent="0.25">
      <c r="A8" s="41" t="s">
        <v>52</v>
      </c>
      <c r="B8" s="21" t="s">
        <v>40</v>
      </c>
      <c r="C8" s="41" t="s">
        <v>2</v>
      </c>
      <c r="D8" s="27" t="s">
        <v>66</v>
      </c>
      <c r="E8" s="47"/>
      <c r="F8" s="21" t="s">
        <v>69</v>
      </c>
      <c r="G8" s="35" t="s">
        <v>72</v>
      </c>
      <c r="H8" s="21" t="s">
        <v>51</v>
      </c>
      <c r="I8" s="21" t="s">
        <v>31</v>
      </c>
      <c r="J8" s="41" t="s">
        <v>3</v>
      </c>
      <c r="K8" s="27" t="s">
        <v>67</v>
      </c>
      <c r="L8" s="47"/>
      <c r="M8" s="21" t="s">
        <v>68</v>
      </c>
      <c r="N8" s="35" t="s">
        <v>73</v>
      </c>
      <c r="O8" s="41" t="s">
        <v>48</v>
      </c>
      <c r="P8" s="41"/>
      <c r="Q8" s="21"/>
    </row>
    <row r="9" spans="1:18" s="10" customFormat="1" ht="33.950000000000003" customHeight="1" x14ac:dyDescent="0.25">
      <c r="A9" s="53" t="s">
        <v>32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3"/>
    </row>
    <row r="10" spans="1:18" s="8" customFormat="1" ht="44.25" customHeight="1" x14ac:dyDescent="0.25">
      <c r="A10" s="6">
        <v>1</v>
      </c>
      <c r="B10" s="6">
        <v>5480205</v>
      </c>
      <c r="C10" s="7" t="s">
        <v>45</v>
      </c>
      <c r="D10" s="30">
        <v>30</v>
      </c>
      <c r="E10" s="48">
        <v>20</v>
      </c>
      <c r="F10" s="6">
        <v>50</v>
      </c>
      <c r="G10" s="34">
        <f>F10-E10-D10</f>
        <v>0</v>
      </c>
      <c r="H10" s="6">
        <v>1</v>
      </c>
      <c r="I10" s="6">
        <v>6480205</v>
      </c>
      <c r="J10" s="7" t="s">
        <v>45</v>
      </c>
      <c r="K10" s="30">
        <v>35</v>
      </c>
      <c r="L10" s="48">
        <v>15</v>
      </c>
      <c r="M10" s="6">
        <v>60</v>
      </c>
      <c r="N10" s="34">
        <f>M10-L10-K10</f>
        <v>10</v>
      </c>
      <c r="O10" s="6">
        <v>1</v>
      </c>
      <c r="P10" s="6" t="s">
        <v>41</v>
      </c>
      <c r="Q10" s="6"/>
      <c r="R10" s="37">
        <f t="shared" ref="R10:R18" si="0">(G10/20)+(N10/20*2)</f>
        <v>1</v>
      </c>
    </row>
    <row r="11" spans="1:18" s="8" customFormat="1" ht="33" customHeight="1" x14ac:dyDescent="0.25">
      <c r="A11" s="6">
        <v>2</v>
      </c>
      <c r="B11" s="6">
        <v>5480214</v>
      </c>
      <c r="C11" s="7" t="s">
        <v>5</v>
      </c>
      <c r="D11" s="30">
        <v>30</v>
      </c>
      <c r="E11" s="48">
        <v>20</v>
      </c>
      <c r="F11" s="6">
        <v>50</v>
      </c>
      <c r="G11" s="34">
        <f t="shared" ref="G11:G18" si="1">F11-E11-D11</f>
        <v>0</v>
      </c>
      <c r="H11" s="6">
        <v>1</v>
      </c>
      <c r="I11" s="6">
        <v>6480214</v>
      </c>
      <c r="J11" s="7" t="s">
        <v>5</v>
      </c>
      <c r="K11" s="30">
        <v>35</v>
      </c>
      <c r="L11" s="48">
        <v>15</v>
      </c>
      <c r="M11" s="6">
        <v>60</v>
      </c>
      <c r="N11" s="34">
        <f t="shared" ref="N11:N17" si="2">M11-L11-K11</f>
        <v>10</v>
      </c>
      <c r="O11" s="6">
        <v>1</v>
      </c>
      <c r="P11" s="6" t="s">
        <v>41</v>
      </c>
      <c r="Q11" s="6"/>
      <c r="R11" s="37">
        <f t="shared" si="0"/>
        <v>1</v>
      </c>
    </row>
    <row r="12" spans="1:18" s="8" customFormat="1" ht="43.5" customHeight="1" x14ac:dyDescent="0.25">
      <c r="A12" s="6">
        <v>3</v>
      </c>
      <c r="B12" s="6">
        <v>5480105</v>
      </c>
      <c r="C12" s="9" t="s">
        <v>1</v>
      </c>
      <c r="D12" s="31">
        <v>30</v>
      </c>
      <c r="E12" s="49">
        <v>20</v>
      </c>
      <c r="F12" s="6">
        <v>50</v>
      </c>
      <c r="G12" s="34">
        <f t="shared" si="1"/>
        <v>0</v>
      </c>
      <c r="H12" s="6">
        <v>1</v>
      </c>
      <c r="I12" s="6">
        <v>6480105</v>
      </c>
      <c r="J12" s="9" t="s">
        <v>46</v>
      </c>
      <c r="K12" s="31">
        <v>35</v>
      </c>
      <c r="L12" s="49">
        <v>25</v>
      </c>
      <c r="M12" s="6">
        <v>100</v>
      </c>
      <c r="N12" s="34">
        <f t="shared" si="2"/>
        <v>40</v>
      </c>
      <c r="O12" s="6">
        <v>1</v>
      </c>
      <c r="P12" s="6" t="s">
        <v>41</v>
      </c>
      <c r="Q12" s="6"/>
      <c r="R12" s="37">
        <f t="shared" si="0"/>
        <v>4</v>
      </c>
    </row>
    <row r="13" spans="1:18" s="8" customFormat="1" ht="33" customHeight="1" x14ac:dyDescent="0.25">
      <c r="A13" s="6">
        <v>4</v>
      </c>
      <c r="B13" s="6">
        <v>5480207</v>
      </c>
      <c r="C13" s="9" t="s">
        <v>44</v>
      </c>
      <c r="D13" s="31">
        <v>50</v>
      </c>
      <c r="E13" s="49"/>
      <c r="F13" s="6">
        <v>50</v>
      </c>
      <c r="G13" s="34">
        <f t="shared" si="1"/>
        <v>0</v>
      </c>
      <c r="H13" s="6">
        <v>1</v>
      </c>
      <c r="I13" s="6">
        <v>6480207</v>
      </c>
      <c r="J13" s="9" t="s">
        <v>44</v>
      </c>
      <c r="K13" s="31">
        <v>35</v>
      </c>
      <c r="L13" s="49">
        <v>15</v>
      </c>
      <c r="M13" s="6">
        <v>60</v>
      </c>
      <c r="N13" s="34">
        <f t="shared" si="2"/>
        <v>10</v>
      </c>
      <c r="O13" s="6">
        <v>2</v>
      </c>
      <c r="P13" s="6" t="s">
        <v>41</v>
      </c>
      <c r="Q13" s="6"/>
      <c r="R13" s="37">
        <f t="shared" si="0"/>
        <v>1</v>
      </c>
    </row>
    <row r="14" spans="1:18" s="8" customFormat="1" ht="33" customHeight="1" x14ac:dyDescent="0.25">
      <c r="A14" s="6">
        <v>5</v>
      </c>
      <c r="B14" s="6">
        <v>5480216</v>
      </c>
      <c r="C14" s="7" t="s">
        <v>6</v>
      </c>
      <c r="D14" s="30">
        <v>30</v>
      </c>
      <c r="E14" s="48">
        <v>20</v>
      </c>
      <c r="F14" s="6">
        <v>50</v>
      </c>
      <c r="G14" s="34">
        <f t="shared" si="1"/>
        <v>0</v>
      </c>
      <c r="H14" s="6">
        <v>1</v>
      </c>
      <c r="I14" s="6">
        <v>6480216</v>
      </c>
      <c r="J14" s="7" t="s">
        <v>6</v>
      </c>
      <c r="K14" s="30">
        <v>35</v>
      </c>
      <c r="L14" s="48">
        <v>15</v>
      </c>
      <c r="M14" s="6">
        <v>60</v>
      </c>
      <c r="N14" s="34">
        <f t="shared" si="2"/>
        <v>10</v>
      </c>
      <c r="O14" s="6">
        <v>1</v>
      </c>
      <c r="P14" s="6" t="s">
        <v>41</v>
      </c>
      <c r="Q14" s="6"/>
      <c r="R14" s="37">
        <f t="shared" si="0"/>
        <v>1</v>
      </c>
    </row>
    <row r="15" spans="1:18" s="8" customFormat="1" ht="33" customHeight="1" x14ac:dyDescent="0.25">
      <c r="A15" s="6">
        <v>6</v>
      </c>
      <c r="B15" s="6">
        <v>5480209</v>
      </c>
      <c r="C15" s="7" t="s">
        <v>4</v>
      </c>
      <c r="D15" s="30">
        <v>50</v>
      </c>
      <c r="E15" s="48"/>
      <c r="F15" s="6">
        <v>50</v>
      </c>
      <c r="G15" s="34">
        <f t="shared" si="1"/>
        <v>0</v>
      </c>
      <c r="H15" s="6">
        <v>1</v>
      </c>
      <c r="I15" s="6">
        <v>6480209</v>
      </c>
      <c r="J15" s="7" t="s">
        <v>4</v>
      </c>
      <c r="K15" s="30">
        <v>70</v>
      </c>
      <c r="L15" s="48"/>
      <c r="M15" s="6">
        <v>70</v>
      </c>
      <c r="N15" s="34">
        <f t="shared" si="2"/>
        <v>0</v>
      </c>
      <c r="O15" s="6">
        <v>2</v>
      </c>
      <c r="P15" s="6"/>
      <c r="Q15" s="6"/>
      <c r="R15" s="37">
        <f t="shared" si="0"/>
        <v>0</v>
      </c>
    </row>
    <row r="16" spans="1:18" s="12" customFormat="1" ht="33" customHeight="1" x14ac:dyDescent="0.25">
      <c r="A16" s="40">
        <v>7</v>
      </c>
      <c r="B16" s="40"/>
      <c r="C16" s="14" t="s">
        <v>60</v>
      </c>
      <c r="D16" s="22">
        <v>25</v>
      </c>
      <c r="E16" s="50">
        <v>20</v>
      </c>
      <c r="F16" s="6">
        <v>50</v>
      </c>
      <c r="G16" s="34">
        <f t="shared" si="1"/>
        <v>5</v>
      </c>
      <c r="H16" s="40">
        <v>1</v>
      </c>
      <c r="I16" s="40"/>
      <c r="J16" s="14" t="s">
        <v>60</v>
      </c>
      <c r="K16" s="22">
        <v>25</v>
      </c>
      <c r="L16" s="50">
        <v>15</v>
      </c>
      <c r="M16" s="40">
        <v>60</v>
      </c>
      <c r="N16" s="34">
        <f t="shared" si="2"/>
        <v>20</v>
      </c>
      <c r="O16" s="40">
        <v>1</v>
      </c>
      <c r="P16" s="40"/>
      <c r="Q16" s="40"/>
      <c r="R16" s="37">
        <f t="shared" si="0"/>
        <v>2.25</v>
      </c>
    </row>
    <row r="17" spans="1:33" s="12" customFormat="1" ht="33" customHeight="1" x14ac:dyDescent="0.25">
      <c r="A17" s="40">
        <v>8</v>
      </c>
      <c r="B17" s="40"/>
      <c r="C17" s="14" t="s">
        <v>61</v>
      </c>
      <c r="D17" s="22">
        <v>20</v>
      </c>
      <c r="E17" s="50">
        <v>20</v>
      </c>
      <c r="F17" s="6">
        <v>50</v>
      </c>
      <c r="G17" s="34">
        <f t="shared" si="1"/>
        <v>10</v>
      </c>
      <c r="H17" s="40">
        <v>1</v>
      </c>
      <c r="I17" s="40"/>
      <c r="J17" s="14" t="s">
        <v>61</v>
      </c>
      <c r="K17" s="22">
        <v>20</v>
      </c>
      <c r="L17" s="50">
        <v>20</v>
      </c>
      <c r="M17" s="40">
        <v>60</v>
      </c>
      <c r="N17" s="34">
        <f t="shared" si="2"/>
        <v>20</v>
      </c>
      <c r="O17" s="40">
        <v>1</v>
      </c>
      <c r="P17" s="40" t="s">
        <v>41</v>
      </c>
      <c r="Q17" s="40"/>
      <c r="R17" s="37">
        <f t="shared" si="0"/>
        <v>2.5</v>
      </c>
    </row>
    <row r="18" spans="1:33" s="13" customFormat="1" ht="33" customHeight="1" x14ac:dyDescent="0.25">
      <c r="A18" s="15"/>
      <c r="B18" s="15"/>
      <c r="C18" s="15" t="s">
        <v>49</v>
      </c>
      <c r="D18" s="25">
        <f>SUM(D10:D17)</f>
        <v>265</v>
      </c>
      <c r="E18" s="41">
        <f t="shared" ref="E18:O18" si="3">SUM(E10:E17)</f>
        <v>120</v>
      </c>
      <c r="F18" s="41">
        <f t="shared" si="3"/>
        <v>400</v>
      </c>
      <c r="G18" s="34">
        <f t="shared" si="1"/>
        <v>15</v>
      </c>
      <c r="H18" s="41">
        <f t="shared" si="3"/>
        <v>8</v>
      </c>
      <c r="I18" s="15">
        <f t="shared" si="3"/>
        <v>38881156</v>
      </c>
      <c r="J18" s="15"/>
      <c r="K18" s="25">
        <f t="shared" si="3"/>
        <v>290</v>
      </c>
      <c r="L18" s="15">
        <f t="shared" si="3"/>
        <v>120</v>
      </c>
      <c r="M18" s="15">
        <f t="shared" si="3"/>
        <v>530</v>
      </c>
      <c r="N18" s="36">
        <f t="shared" si="3"/>
        <v>120</v>
      </c>
      <c r="O18" s="15">
        <f t="shared" si="3"/>
        <v>10</v>
      </c>
      <c r="P18" s="15"/>
      <c r="Q18" s="15"/>
      <c r="R18" s="38">
        <f t="shared" si="0"/>
        <v>12.75</v>
      </c>
    </row>
    <row r="19" spans="1:33" s="10" customFormat="1" ht="28.5" customHeight="1" x14ac:dyDescent="0.25">
      <c r="A19" s="53" t="s">
        <v>33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1:33" s="12" customFormat="1" ht="28.5" customHeight="1" x14ac:dyDescent="0.25">
      <c r="A20" s="40">
        <v>1</v>
      </c>
      <c r="B20" s="40">
        <v>5220206</v>
      </c>
      <c r="C20" s="14" t="s">
        <v>7</v>
      </c>
      <c r="D20" s="22">
        <v>50</v>
      </c>
      <c r="E20" s="50">
        <v>40</v>
      </c>
      <c r="F20" s="40">
        <v>140</v>
      </c>
      <c r="G20" s="34">
        <f>F20-E20-D20</f>
        <v>50</v>
      </c>
      <c r="H20" s="40">
        <v>1</v>
      </c>
      <c r="I20" s="40">
        <v>6220206</v>
      </c>
      <c r="J20" s="14" t="s">
        <v>7</v>
      </c>
      <c r="K20" s="22">
        <v>120</v>
      </c>
      <c r="L20" s="50">
        <v>30</v>
      </c>
      <c r="M20" s="40">
        <v>200</v>
      </c>
      <c r="N20" s="34">
        <f>M20-L20-K20</f>
        <v>50</v>
      </c>
      <c r="O20" s="40">
        <v>2</v>
      </c>
      <c r="P20" s="40" t="s">
        <v>41</v>
      </c>
      <c r="Q20" s="40"/>
      <c r="R20" s="37">
        <f>(G20/25)+(N20/25*2)</f>
        <v>6</v>
      </c>
    </row>
    <row r="21" spans="1:33" s="12" customFormat="1" ht="28.5" customHeight="1" x14ac:dyDescent="0.25">
      <c r="A21" s="40"/>
      <c r="B21" s="40"/>
      <c r="C21" s="59" t="s">
        <v>63</v>
      </c>
      <c r="D21" s="60"/>
      <c r="E21" s="60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40"/>
      <c r="Q21" s="40"/>
    </row>
    <row r="22" spans="1:33" s="12" customFormat="1" ht="28.5" customHeight="1" x14ac:dyDescent="0.25">
      <c r="A22" s="40">
        <v>1</v>
      </c>
      <c r="B22" s="40">
        <v>5220206</v>
      </c>
      <c r="C22" s="14" t="s">
        <v>57</v>
      </c>
      <c r="D22" s="26" t="s">
        <v>70</v>
      </c>
      <c r="E22" s="51"/>
      <c r="F22" s="40"/>
      <c r="G22" s="34"/>
      <c r="H22" s="40">
        <v>1</v>
      </c>
      <c r="I22" s="40">
        <v>6220206</v>
      </c>
      <c r="J22" s="14" t="s">
        <v>57</v>
      </c>
      <c r="K22" s="26" t="s">
        <v>70</v>
      </c>
      <c r="L22" s="51"/>
      <c r="M22" s="40"/>
      <c r="N22" s="34"/>
      <c r="O22" s="40">
        <v>1</v>
      </c>
      <c r="P22" s="40" t="s">
        <v>41</v>
      </c>
      <c r="Q22" s="40"/>
      <c r="R22" s="8"/>
    </row>
    <row r="23" spans="1:33" s="10" customFormat="1" ht="27" customHeight="1" x14ac:dyDescent="0.25">
      <c r="A23" s="53" t="s">
        <v>34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1:33" s="12" customFormat="1" ht="33" customHeight="1" x14ac:dyDescent="0.25">
      <c r="A24" s="40">
        <v>1</v>
      </c>
      <c r="B24" s="40">
        <v>5340201</v>
      </c>
      <c r="C24" s="14" t="s">
        <v>8</v>
      </c>
      <c r="D24" s="22">
        <v>35</v>
      </c>
      <c r="E24" s="50">
        <v>15</v>
      </c>
      <c r="F24" s="40">
        <v>50</v>
      </c>
      <c r="G24" s="34">
        <f>F24-E24-D24</f>
        <v>0</v>
      </c>
      <c r="H24" s="40">
        <v>1</v>
      </c>
      <c r="I24" s="40">
        <v>6340201</v>
      </c>
      <c r="J24" s="14" t="s">
        <v>8</v>
      </c>
      <c r="K24" s="22">
        <v>70</v>
      </c>
      <c r="L24" s="50">
        <v>20</v>
      </c>
      <c r="M24" s="40">
        <v>100</v>
      </c>
      <c r="N24" s="34">
        <f>M24-L24-K24</f>
        <v>10</v>
      </c>
      <c r="O24" s="40">
        <v>1</v>
      </c>
      <c r="P24" s="41" t="s">
        <v>41</v>
      </c>
      <c r="Q24" s="41"/>
      <c r="R24" s="37">
        <f>(G24/25)+(N24/25*2)</f>
        <v>0.8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3" s="12" customFormat="1" ht="27" customHeight="1" x14ac:dyDescent="0.25">
      <c r="A25" s="40">
        <v>2</v>
      </c>
      <c r="B25" s="40">
        <v>5340302</v>
      </c>
      <c r="C25" s="14" t="s">
        <v>9</v>
      </c>
      <c r="D25" s="22">
        <v>35</v>
      </c>
      <c r="E25" s="50">
        <v>15</v>
      </c>
      <c r="F25" s="40">
        <v>50</v>
      </c>
      <c r="G25" s="34">
        <f t="shared" ref="G25:G26" si="4">F25-E25-D25</f>
        <v>0</v>
      </c>
      <c r="H25" s="40">
        <v>1</v>
      </c>
      <c r="I25" s="40">
        <v>6340302</v>
      </c>
      <c r="J25" s="14" t="s">
        <v>9</v>
      </c>
      <c r="K25" s="22">
        <v>70</v>
      </c>
      <c r="L25" s="50">
        <v>20</v>
      </c>
      <c r="M25" s="40">
        <v>100</v>
      </c>
      <c r="N25" s="34">
        <f t="shared" ref="N25:N26" si="5">M25-L25-K25</f>
        <v>10</v>
      </c>
      <c r="O25" s="40">
        <v>1</v>
      </c>
      <c r="P25" s="41" t="s">
        <v>41</v>
      </c>
      <c r="Q25" s="41"/>
      <c r="R25" s="37">
        <f t="shared" ref="R25:R27" si="6">(G25/25)+(N25/25*2)</f>
        <v>0.8</v>
      </c>
    </row>
    <row r="26" spans="1:33" s="12" customFormat="1" ht="27" customHeight="1" x14ac:dyDescent="0.25">
      <c r="A26" s="40">
        <v>3</v>
      </c>
      <c r="B26" s="40">
        <v>5340417</v>
      </c>
      <c r="C26" s="16" t="s">
        <v>10</v>
      </c>
      <c r="D26" s="26">
        <v>35</v>
      </c>
      <c r="E26" s="51">
        <v>15</v>
      </c>
      <c r="F26" s="40">
        <v>50</v>
      </c>
      <c r="G26" s="34">
        <f t="shared" si="4"/>
        <v>0</v>
      </c>
      <c r="H26" s="40">
        <v>1</v>
      </c>
      <c r="I26" s="40">
        <v>6340417</v>
      </c>
      <c r="J26" s="16" t="s">
        <v>10</v>
      </c>
      <c r="K26" s="26">
        <v>70</v>
      </c>
      <c r="L26" s="51">
        <v>20</v>
      </c>
      <c r="M26" s="40">
        <v>100</v>
      </c>
      <c r="N26" s="34">
        <f t="shared" si="5"/>
        <v>10</v>
      </c>
      <c r="O26" s="40">
        <v>1</v>
      </c>
      <c r="P26" s="41"/>
      <c r="Q26" s="41"/>
      <c r="R26" s="37">
        <f t="shared" si="6"/>
        <v>0.8</v>
      </c>
    </row>
    <row r="27" spans="1:33" s="12" customFormat="1" ht="33" customHeight="1" x14ac:dyDescent="0.25">
      <c r="A27" s="40">
        <v>4</v>
      </c>
      <c r="B27" s="40"/>
      <c r="C27" s="16" t="s">
        <v>62</v>
      </c>
      <c r="D27" s="26" t="s">
        <v>70</v>
      </c>
      <c r="E27" s="51"/>
      <c r="F27" s="40"/>
      <c r="G27" s="34"/>
      <c r="H27" s="40">
        <v>1</v>
      </c>
      <c r="I27" s="40"/>
      <c r="J27" s="16" t="s">
        <v>62</v>
      </c>
      <c r="K27" s="26" t="s">
        <v>70</v>
      </c>
      <c r="L27" s="51"/>
      <c r="M27" s="40"/>
      <c r="N27" s="34"/>
      <c r="O27" s="40">
        <v>1</v>
      </c>
      <c r="P27" s="41" t="s">
        <v>41</v>
      </c>
      <c r="Q27" s="41"/>
      <c r="R27" s="37">
        <f t="shared" si="6"/>
        <v>0</v>
      </c>
    </row>
    <row r="28" spans="1:33" s="12" customFormat="1" ht="25.5" customHeight="1" x14ac:dyDescent="0.25">
      <c r="A28" s="40"/>
      <c r="B28" s="40"/>
      <c r="C28" s="15" t="s">
        <v>49</v>
      </c>
      <c r="D28" s="25">
        <f>SUM(D24:D27)</f>
        <v>105</v>
      </c>
      <c r="E28" s="15">
        <f>SUM(E24:E27)</f>
        <v>45</v>
      </c>
      <c r="F28" s="15">
        <f>SUM(F24:F27)</f>
        <v>150</v>
      </c>
      <c r="G28" s="36">
        <f>SUM(G24:G27)</f>
        <v>0</v>
      </c>
      <c r="H28" s="15">
        <f>SUM(H24:H27)</f>
        <v>4</v>
      </c>
      <c r="I28" s="15">
        <f t="shared" ref="I28:O28" si="7">SUM(I24:I27)</f>
        <v>19020920</v>
      </c>
      <c r="J28" s="15"/>
      <c r="K28" s="25">
        <f t="shared" si="7"/>
        <v>210</v>
      </c>
      <c r="L28" s="15">
        <f t="shared" si="7"/>
        <v>60</v>
      </c>
      <c r="M28" s="15">
        <f t="shared" si="7"/>
        <v>300</v>
      </c>
      <c r="N28" s="36">
        <f t="shared" si="7"/>
        <v>30</v>
      </c>
      <c r="O28" s="15">
        <f t="shared" si="7"/>
        <v>4</v>
      </c>
      <c r="P28" s="40"/>
      <c r="Q28" s="40"/>
      <c r="R28" s="38">
        <f>(G28/25)+(N28/25*2)</f>
        <v>2.4</v>
      </c>
    </row>
    <row r="29" spans="1:33" s="10" customFormat="1" ht="27.75" customHeight="1" x14ac:dyDescent="0.25">
      <c r="A29" s="11"/>
      <c r="B29" s="53" t="s">
        <v>35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</row>
    <row r="30" spans="1:33" s="12" customFormat="1" ht="28.5" customHeight="1" x14ac:dyDescent="0.25">
      <c r="A30" s="40">
        <v>1</v>
      </c>
      <c r="B30" s="40">
        <v>5510201</v>
      </c>
      <c r="C30" s="14" t="s">
        <v>11</v>
      </c>
      <c r="D30" s="22">
        <v>35</v>
      </c>
      <c r="E30" s="50">
        <v>15</v>
      </c>
      <c r="F30" s="40">
        <v>50</v>
      </c>
      <c r="G30" s="34">
        <f>F30-E30-D30</f>
        <v>0</v>
      </c>
      <c r="H30" s="40">
        <v>1</v>
      </c>
      <c r="I30" s="40">
        <v>6510201</v>
      </c>
      <c r="J30" s="14" t="s">
        <v>11</v>
      </c>
      <c r="K30" s="22">
        <v>50</v>
      </c>
      <c r="L30" s="50">
        <v>90</v>
      </c>
      <c r="M30" s="40">
        <v>300</v>
      </c>
      <c r="N30" s="34">
        <f>M30-L30-K30</f>
        <v>160</v>
      </c>
      <c r="O30" s="40">
        <v>9</v>
      </c>
      <c r="P30" s="40" t="s">
        <v>41</v>
      </c>
      <c r="Q30" s="40"/>
      <c r="R30" s="37">
        <f t="shared" ref="R30:R35" si="8">(G30/20)+(N30/20*2)</f>
        <v>16</v>
      </c>
    </row>
    <row r="31" spans="1:33" s="12" customFormat="1" ht="29.25" customHeight="1" x14ac:dyDescent="0.25">
      <c r="A31" s="40">
        <v>2</v>
      </c>
      <c r="B31" s="40">
        <v>5510212</v>
      </c>
      <c r="C31" s="14" t="s">
        <v>12</v>
      </c>
      <c r="D31" s="22">
        <v>35</v>
      </c>
      <c r="E31" s="50">
        <v>15</v>
      </c>
      <c r="F31" s="40">
        <v>50</v>
      </c>
      <c r="G31" s="34">
        <f t="shared" ref="G31:G34" si="9">F31-E31-D31</f>
        <v>0</v>
      </c>
      <c r="H31" s="40">
        <v>1</v>
      </c>
      <c r="I31" s="40">
        <v>6510212</v>
      </c>
      <c r="J31" s="14" t="s">
        <v>13</v>
      </c>
      <c r="K31" s="22">
        <v>35</v>
      </c>
      <c r="L31" s="50">
        <v>60</v>
      </c>
      <c r="M31" s="40">
        <v>150</v>
      </c>
      <c r="N31" s="34">
        <f t="shared" ref="N31:N34" si="10">M31-L31-K31</f>
        <v>55</v>
      </c>
      <c r="O31" s="40">
        <v>3</v>
      </c>
      <c r="P31" s="40" t="s">
        <v>41</v>
      </c>
      <c r="Q31" s="40"/>
      <c r="R31" s="37">
        <f t="shared" si="8"/>
        <v>5.5</v>
      </c>
    </row>
    <row r="32" spans="1:33" s="12" customFormat="1" ht="28.5" customHeight="1" x14ac:dyDescent="0.25">
      <c r="A32" s="40">
        <v>3</v>
      </c>
      <c r="B32" s="40"/>
      <c r="C32" s="14" t="s">
        <v>59</v>
      </c>
      <c r="D32" s="22">
        <v>50</v>
      </c>
      <c r="E32" s="50"/>
      <c r="F32" s="40">
        <v>50</v>
      </c>
      <c r="G32" s="34">
        <f t="shared" si="9"/>
        <v>0</v>
      </c>
      <c r="H32" s="40">
        <v>1</v>
      </c>
      <c r="I32" s="40"/>
      <c r="J32" s="14"/>
      <c r="K32" s="22"/>
      <c r="L32" s="50"/>
      <c r="M32" s="40"/>
      <c r="N32" s="34">
        <f t="shared" si="10"/>
        <v>0</v>
      </c>
      <c r="O32" s="40"/>
      <c r="P32" s="40"/>
      <c r="Q32" s="40"/>
      <c r="R32" s="37">
        <f t="shared" si="8"/>
        <v>0</v>
      </c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spans="1:33" s="12" customFormat="1" ht="33" customHeight="1" x14ac:dyDescent="0.25">
      <c r="A33" s="40">
        <v>4</v>
      </c>
      <c r="B33" s="40">
        <v>5520155</v>
      </c>
      <c r="C33" s="16" t="s">
        <v>15</v>
      </c>
      <c r="D33" s="26">
        <v>35</v>
      </c>
      <c r="E33" s="51">
        <v>15</v>
      </c>
      <c r="F33" s="40">
        <v>50</v>
      </c>
      <c r="G33" s="34">
        <f t="shared" si="9"/>
        <v>0</v>
      </c>
      <c r="H33" s="40">
        <v>1</v>
      </c>
      <c r="I33" s="40">
        <v>6520155</v>
      </c>
      <c r="J33" s="16" t="s">
        <v>15</v>
      </c>
      <c r="K33" s="26">
        <v>35</v>
      </c>
      <c r="L33" s="51">
        <v>30</v>
      </c>
      <c r="M33" s="40">
        <v>100</v>
      </c>
      <c r="N33" s="34">
        <f t="shared" si="10"/>
        <v>35</v>
      </c>
      <c r="O33" s="40">
        <v>2</v>
      </c>
      <c r="P33" s="40" t="s">
        <v>41</v>
      </c>
      <c r="Q33" s="40"/>
      <c r="R33" s="37">
        <f t="shared" si="8"/>
        <v>3.5</v>
      </c>
    </row>
    <row r="34" spans="1:33" s="12" customFormat="1" ht="33" customHeight="1" x14ac:dyDescent="0.25">
      <c r="A34" s="40">
        <v>5</v>
      </c>
      <c r="B34" s="40">
        <v>5520121</v>
      </c>
      <c r="C34" s="14" t="s">
        <v>14</v>
      </c>
      <c r="D34" s="22">
        <v>50</v>
      </c>
      <c r="E34" s="50"/>
      <c r="F34" s="40">
        <v>50</v>
      </c>
      <c r="G34" s="34">
        <f t="shared" si="9"/>
        <v>0</v>
      </c>
      <c r="H34" s="40">
        <v>1</v>
      </c>
      <c r="I34" s="40">
        <v>6520121</v>
      </c>
      <c r="J34" s="14" t="s">
        <v>14</v>
      </c>
      <c r="K34" s="22">
        <v>50</v>
      </c>
      <c r="L34" s="50"/>
      <c r="M34" s="40">
        <v>50</v>
      </c>
      <c r="N34" s="34">
        <f t="shared" si="10"/>
        <v>0</v>
      </c>
      <c r="O34" s="40">
        <v>1</v>
      </c>
      <c r="P34" s="40" t="s">
        <v>41</v>
      </c>
      <c r="Q34" s="40"/>
      <c r="R34" s="37">
        <f t="shared" si="8"/>
        <v>0</v>
      </c>
    </row>
    <row r="35" spans="1:33" s="12" customFormat="1" ht="33" customHeight="1" x14ac:dyDescent="0.25">
      <c r="A35" s="40"/>
      <c r="B35" s="40"/>
      <c r="C35" s="15" t="s">
        <v>49</v>
      </c>
      <c r="D35" s="25">
        <f>SUM(D30:D34)</f>
        <v>205</v>
      </c>
      <c r="E35" s="15">
        <f>SUM(E30:E34)</f>
        <v>45</v>
      </c>
      <c r="F35" s="15">
        <f>SUM(F30:F34)</f>
        <v>250</v>
      </c>
      <c r="G35" s="36">
        <f t="shared" ref="G35:H35" si="11">SUM(G30:G34)</f>
        <v>0</v>
      </c>
      <c r="H35" s="15">
        <f t="shared" si="11"/>
        <v>5</v>
      </c>
      <c r="I35" s="15">
        <f>SUM(I30:I34)</f>
        <v>26060689</v>
      </c>
      <c r="J35" s="15"/>
      <c r="K35" s="25">
        <f>SUM(K30:K34)</f>
        <v>170</v>
      </c>
      <c r="L35" s="15">
        <f>SUM(L30:L34)</f>
        <v>180</v>
      </c>
      <c r="M35" s="15">
        <f>SUM(M30:M34)</f>
        <v>600</v>
      </c>
      <c r="N35" s="36">
        <f t="shared" ref="N35:Q35" si="12">SUM(N30:N34)</f>
        <v>250</v>
      </c>
      <c r="O35" s="15">
        <f t="shared" si="12"/>
        <v>15</v>
      </c>
      <c r="P35" s="15">
        <f t="shared" si="12"/>
        <v>0</v>
      </c>
      <c r="Q35" s="15">
        <f t="shared" si="12"/>
        <v>0</v>
      </c>
      <c r="R35" s="38">
        <f t="shared" si="8"/>
        <v>25</v>
      </c>
    </row>
    <row r="36" spans="1:33" s="10" customFormat="1" ht="29.25" customHeight="1" x14ac:dyDescent="0.25">
      <c r="A36" s="53" t="s">
        <v>36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1:33" s="12" customFormat="1" ht="33" customHeight="1" x14ac:dyDescent="0.25">
      <c r="A37" s="40">
        <v>1</v>
      </c>
      <c r="B37" s="40">
        <v>5510216</v>
      </c>
      <c r="C37" s="14" t="s">
        <v>16</v>
      </c>
      <c r="D37" s="22">
        <v>50</v>
      </c>
      <c r="E37" s="50">
        <v>60</v>
      </c>
      <c r="F37" s="40">
        <v>200</v>
      </c>
      <c r="G37" s="34">
        <f>F37-E37-D37</f>
        <v>90</v>
      </c>
      <c r="H37" s="40">
        <v>4</v>
      </c>
      <c r="I37" s="40">
        <v>6510216</v>
      </c>
      <c r="J37" s="14" t="s">
        <v>16</v>
      </c>
      <c r="K37" s="22">
        <v>150</v>
      </c>
      <c r="L37" s="50">
        <v>180</v>
      </c>
      <c r="M37" s="40">
        <v>970</v>
      </c>
      <c r="N37" s="34">
        <f>M37-L37-K37</f>
        <v>640</v>
      </c>
      <c r="O37" s="40">
        <v>16</v>
      </c>
      <c r="P37" s="40" t="s">
        <v>41</v>
      </c>
      <c r="Q37" s="40"/>
      <c r="R37" s="8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spans="1:33" s="12" customFormat="1" ht="33" customHeight="1" x14ac:dyDescent="0.25">
      <c r="A38" s="40"/>
      <c r="B38" s="40"/>
      <c r="C38" s="15" t="s">
        <v>49</v>
      </c>
      <c r="D38" s="25">
        <v>50</v>
      </c>
      <c r="E38" s="15">
        <f>SUM(E37:E37)</f>
        <v>60</v>
      </c>
      <c r="F38" s="15">
        <f>SUM(F37:F37)</f>
        <v>200</v>
      </c>
      <c r="G38" s="36">
        <f>SUM(G37:G37)</f>
        <v>90</v>
      </c>
      <c r="H38" s="15">
        <f>SUM(H37:H37)</f>
        <v>4</v>
      </c>
      <c r="I38" s="15">
        <f>SUM(I37:I37)</f>
        <v>6510216</v>
      </c>
      <c r="J38" s="15"/>
      <c r="K38" s="25">
        <f>SUM(K37:K37)</f>
        <v>150</v>
      </c>
      <c r="L38" s="15">
        <f>SUM(L37:L37)</f>
        <v>180</v>
      </c>
      <c r="M38" s="15">
        <f>SUM(M37:M37)</f>
        <v>970</v>
      </c>
      <c r="N38" s="36">
        <f>SUM(N37:N37)</f>
        <v>640</v>
      </c>
      <c r="O38" s="15">
        <f>SUM(O37:O37)</f>
        <v>16</v>
      </c>
      <c r="P38" s="15">
        <f t="shared" ref="P38:Q38" si="13">SUM(P37:P37)</f>
        <v>0</v>
      </c>
      <c r="Q38" s="15">
        <f t="shared" si="13"/>
        <v>0</v>
      </c>
      <c r="R38" s="37">
        <f t="shared" ref="R38" si="14">(G38/20)+(N38/20*2)</f>
        <v>68.5</v>
      </c>
    </row>
    <row r="39" spans="1:33" s="10" customFormat="1" ht="33" customHeight="1" x14ac:dyDescent="0.25">
      <c r="A39" s="53" t="s">
        <v>37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1:33" s="12" customFormat="1" ht="33" customHeight="1" x14ac:dyDescent="0.25">
      <c r="A40" s="40">
        <v>1</v>
      </c>
      <c r="B40" s="40">
        <v>5510211</v>
      </c>
      <c r="C40" s="14" t="s">
        <v>17</v>
      </c>
      <c r="D40" s="22">
        <v>50</v>
      </c>
      <c r="E40" s="50"/>
      <c r="F40" s="40">
        <v>50</v>
      </c>
      <c r="G40" s="34">
        <f>F40-E40-D40</f>
        <v>0</v>
      </c>
      <c r="H40" s="40">
        <v>1</v>
      </c>
      <c r="I40" s="40">
        <v>6510211</v>
      </c>
      <c r="J40" s="14" t="s">
        <v>17</v>
      </c>
      <c r="K40" s="22">
        <v>70</v>
      </c>
      <c r="L40" s="50"/>
      <c r="M40" s="40">
        <v>70</v>
      </c>
      <c r="N40" s="34">
        <f>M40-L40-K40</f>
        <v>0</v>
      </c>
      <c r="O40" s="40">
        <v>2</v>
      </c>
      <c r="P40" s="40" t="s">
        <v>41</v>
      </c>
      <c r="Q40" s="40"/>
      <c r="R40" s="37">
        <f t="shared" ref="R40:R44" si="15">(G40/20)+(N40/20*2)</f>
        <v>0</v>
      </c>
    </row>
    <row r="41" spans="1:33" s="12" customFormat="1" ht="33" customHeight="1" x14ac:dyDescent="0.25">
      <c r="A41" s="40">
        <v>2</v>
      </c>
      <c r="B41" s="40">
        <v>5520205</v>
      </c>
      <c r="C41" s="16" t="s">
        <v>19</v>
      </c>
      <c r="D41" s="26">
        <v>25</v>
      </c>
      <c r="E41" s="51">
        <v>15</v>
      </c>
      <c r="F41" s="40">
        <v>50</v>
      </c>
      <c r="G41" s="34">
        <f t="shared" ref="G41:G43" si="16">F41-E41-D41</f>
        <v>10</v>
      </c>
      <c r="H41" s="40">
        <v>1</v>
      </c>
      <c r="I41" s="40">
        <v>6520205</v>
      </c>
      <c r="J41" s="16" t="s">
        <v>19</v>
      </c>
      <c r="K41" s="26">
        <v>25</v>
      </c>
      <c r="L41" s="51">
        <v>30</v>
      </c>
      <c r="M41" s="40">
        <v>100</v>
      </c>
      <c r="N41" s="34">
        <f t="shared" ref="N41:N43" si="17">M41-L41-K41</f>
        <v>45</v>
      </c>
      <c r="O41" s="40">
        <v>2</v>
      </c>
      <c r="P41" s="40" t="s">
        <v>41</v>
      </c>
      <c r="Q41" s="40"/>
      <c r="R41" s="37">
        <f t="shared" si="15"/>
        <v>5</v>
      </c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spans="1:33" s="12" customFormat="1" ht="33" customHeight="1" x14ac:dyDescent="0.25">
      <c r="A42" s="40">
        <v>3</v>
      </c>
      <c r="B42" s="40">
        <v>5520255</v>
      </c>
      <c r="C42" s="16" t="s">
        <v>20</v>
      </c>
      <c r="D42" s="26">
        <v>25</v>
      </c>
      <c r="E42" s="51">
        <v>20</v>
      </c>
      <c r="F42" s="40">
        <v>50</v>
      </c>
      <c r="G42" s="34">
        <f t="shared" si="16"/>
        <v>5</v>
      </c>
      <c r="H42" s="40">
        <v>1</v>
      </c>
      <c r="I42" s="40">
        <v>6520255</v>
      </c>
      <c r="J42" s="16" t="s">
        <v>20</v>
      </c>
      <c r="K42" s="26">
        <v>25</v>
      </c>
      <c r="L42" s="51">
        <v>30</v>
      </c>
      <c r="M42" s="40">
        <v>100</v>
      </c>
      <c r="N42" s="34">
        <f t="shared" si="17"/>
        <v>45</v>
      </c>
      <c r="O42" s="40">
        <v>2</v>
      </c>
      <c r="P42" s="40" t="s">
        <v>41</v>
      </c>
      <c r="Q42" s="40"/>
      <c r="R42" s="37">
        <f t="shared" si="15"/>
        <v>4.75</v>
      </c>
    </row>
    <row r="43" spans="1:33" s="12" customFormat="1" ht="33" customHeight="1" x14ac:dyDescent="0.25">
      <c r="A43" s="40">
        <v>4</v>
      </c>
      <c r="B43" s="40">
        <v>5520114</v>
      </c>
      <c r="C43" s="14" t="s">
        <v>18</v>
      </c>
      <c r="D43" s="22">
        <v>60</v>
      </c>
      <c r="E43" s="50"/>
      <c r="F43" s="40">
        <v>60</v>
      </c>
      <c r="G43" s="34">
        <f t="shared" si="16"/>
        <v>0</v>
      </c>
      <c r="H43" s="40">
        <v>1</v>
      </c>
      <c r="I43" s="40">
        <v>6520114</v>
      </c>
      <c r="J43" s="14" t="s">
        <v>18</v>
      </c>
      <c r="K43" s="22">
        <v>50</v>
      </c>
      <c r="L43" s="50"/>
      <c r="M43" s="40">
        <v>50</v>
      </c>
      <c r="N43" s="34">
        <f t="shared" si="17"/>
        <v>0</v>
      </c>
      <c r="O43" s="40">
        <v>1</v>
      </c>
      <c r="P43" s="40" t="s">
        <v>41</v>
      </c>
      <c r="Q43" s="40"/>
      <c r="R43" s="37">
        <f t="shared" si="15"/>
        <v>0</v>
      </c>
    </row>
    <row r="44" spans="1:33" s="12" customFormat="1" ht="33" customHeight="1" x14ac:dyDescent="0.25">
      <c r="A44" s="40"/>
      <c r="B44" s="40"/>
      <c r="C44" s="15" t="s">
        <v>49</v>
      </c>
      <c r="D44" s="25">
        <f>SUM(D40:D43)</f>
        <v>160</v>
      </c>
      <c r="E44" s="15">
        <f>SUM(E40:E43)</f>
        <v>35</v>
      </c>
      <c r="F44" s="15">
        <f>SUM(F40:F43)</f>
        <v>210</v>
      </c>
      <c r="G44" s="36">
        <f t="shared" ref="G44:Q44" si="18">SUM(G40:G43)</f>
        <v>15</v>
      </c>
      <c r="H44" s="15">
        <f t="shared" si="18"/>
        <v>4</v>
      </c>
      <c r="I44" s="15">
        <f t="shared" si="18"/>
        <v>26070785</v>
      </c>
      <c r="J44" s="15"/>
      <c r="K44" s="25">
        <f t="shared" si="18"/>
        <v>170</v>
      </c>
      <c r="L44" s="15">
        <f t="shared" si="18"/>
        <v>60</v>
      </c>
      <c r="M44" s="15">
        <f t="shared" si="18"/>
        <v>320</v>
      </c>
      <c r="N44" s="36">
        <f t="shared" si="18"/>
        <v>90</v>
      </c>
      <c r="O44" s="15">
        <f t="shared" si="18"/>
        <v>7</v>
      </c>
      <c r="P44" s="15">
        <f t="shared" si="18"/>
        <v>0</v>
      </c>
      <c r="Q44" s="15">
        <f t="shared" si="18"/>
        <v>0</v>
      </c>
      <c r="R44" s="38">
        <f t="shared" si="15"/>
        <v>9.75</v>
      </c>
    </row>
    <row r="45" spans="1:33" s="10" customFormat="1" ht="27.75" customHeight="1" x14ac:dyDescent="0.25">
      <c r="A45" s="11"/>
      <c r="B45" s="53" t="s">
        <v>38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1:33" s="12" customFormat="1" ht="33" customHeight="1" x14ac:dyDescent="0.25">
      <c r="A46" s="40">
        <v>1</v>
      </c>
      <c r="B46" s="40">
        <v>5510303</v>
      </c>
      <c r="C46" s="16" t="s">
        <v>21</v>
      </c>
      <c r="D46" s="26">
        <v>30</v>
      </c>
      <c r="E46" s="51">
        <v>15</v>
      </c>
      <c r="F46" s="40">
        <v>50</v>
      </c>
      <c r="G46" s="34">
        <f>F46-E46-D46</f>
        <v>5</v>
      </c>
      <c r="H46" s="40">
        <v>1</v>
      </c>
      <c r="I46" s="40">
        <v>6510303</v>
      </c>
      <c r="J46" s="16" t="s">
        <v>21</v>
      </c>
      <c r="K46" s="26">
        <v>50</v>
      </c>
      <c r="L46" s="51">
        <v>60</v>
      </c>
      <c r="M46" s="40">
        <v>200</v>
      </c>
      <c r="N46" s="34">
        <f>M46-L46-K46</f>
        <v>90</v>
      </c>
      <c r="O46" s="40">
        <v>2</v>
      </c>
      <c r="P46" s="40" t="s">
        <v>41</v>
      </c>
      <c r="Q46" s="40"/>
      <c r="R46" s="37">
        <f t="shared" ref="R46:R52" si="19">(G46/20)+(N46/20*2)</f>
        <v>9.25</v>
      </c>
    </row>
    <row r="47" spans="1:33" s="12" customFormat="1" ht="43.5" customHeight="1" x14ac:dyDescent="0.25">
      <c r="A47" s="40">
        <v>2</v>
      </c>
      <c r="B47" s="40">
        <v>5510305</v>
      </c>
      <c r="C47" s="16" t="s">
        <v>29</v>
      </c>
      <c r="D47" s="26">
        <v>30</v>
      </c>
      <c r="E47" s="51">
        <v>15</v>
      </c>
      <c r="F47" s="40">
        <v>50</v>
      </c>
      <c r="G47" s="34">
        <f t="shared" ref="G47:G51" si="20">F47-E47-D47</f>
        <v>5</v>
      </c>
      <c r="H47" s="40">
        <v>1</v>
      </c>
      <c r="I47" s="40">
        <v>6510305</v>
      </c>
      <c r="J47" s="16" t="s">
        <v>30</v>
      </c>
      <c r="K47" s="26">
        <v>30</v>
      </c>
      <c r="L47" s="51">
        <v>45</v>
      </c>
      <c r="M47" s="40">
        <v>150</v>
      </c>
      <c r="N47" s="34">
        <f t="shared" ref="N47:N51" si="21">M47-L47-K47</f>
        <v>75</v>
      </c>
      <c r="O47" s="40">
        <v>1</v>
      </c>
      <c r="P47" s="40" t="s">
        <v>41</v>
      </c>
      <c r="Q47" s="40"/>
      <c r="R47" s="37">
        <f t="shared" si="19"/>
        <v>7.75</v>
      </c>
    </row>
    <row r="48" spans="1:33" s="12" customFormat="1" ht="40.5" customHeight="1" x14ac:dyDescent="0.25">
      <c r="A48" s="40">
        <v>3</v>
      </c>
      <c r="B48" s="40">
        <v>5520217</v>
      </c>
      <c r="C48" s="16" t="s">
        <v>22</v>
      </c>
      <c r="D48" s="26">
        <v>70</v>
      </c>
      <c r="E48" s="51"/>
      <c r="F48" s="40">
        <v>70</v>
      </c>
      <c r="G48" s="34">
        <f t="shared" si="20"/>
        <v>0</v>
      </c>
      <c r="H48" s="40">
        <v>1</v>
      </c>
      <c r="I48" s="40">
        <v>6520217</v>
      </c>
      <c r="J48" s="16" t="s">
        <v>22</v>
      </c>
      <c r="K48" s="26">
        <v>50</v>
      </c>
      <c r="L48" s="51"/>
      <c r="M48" s="40">
        <v>50</v>
      </c>
      <c r="N48" s="34">
        <f t="shared" si="21"/>
        <v>0</v>
      </c>
      <c r="O48" s="40">
        <v>1</v>
      </c>
      <c r="P48" s="40" t="s">
        <v>41</v>
      </c>
      <c r="Q48" s="40"/>
      <c r="R48" s="37">
        <f t="shared" si="19"/>
        <v>0</v>
      </c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spans="1:33" s="12" customFormat="1" ht="37.5" customHeight="1" x14ac:dyDescent="0.25">
      <c r="A49" s="40">
        <v>4</v>
      </c>
      <c r="B49" s="40">
        <v>5520225</v>
      </c>
      <c r="C49" s="14" t="s">
        <v>23</v>
      </c>
      <c r="D49" s="22">
        <v>50</v>
      </c>
      <c r="E49" s="50">
        <v>20</v>
      </c>
      <c r="F49" s="40">
        <v>90</v>
      </c>
      <c r="G49" s="34">
        <f t="shared" si="20"/>
        <v>20</v>
      </c>
      <c r="H49" s="40">
        <v>1</v>
      </c>
      <c r="I49" s="40">
        <v>6520225</v>
      </c>
      <c r="J49" s="14" t="s">
        <v>23</v>
      </c>
      <c r="K49" s="22">
        <v>50</v>
      </c>
      <c r="L49" s="50">
        <v>40</v>
      </c>
      <c r="M49" s="40">
        <v>150</v>
      </c>
      <c r="N49" s="34">
        <f t="shared" si="21"/>
        <v>60</v>
      </c>
      <c r="O49" s="40">
        <v>1</v>
      </c>
      <c r="P49" s="40" t="s">
        <v>41</v>
      </c>
      <c r="Q49" s="40"/>
      <c r="R49" s="37">
        <f t="shared" si="19"/>
        <v>7</v>
      </c>
    </row>
    <row r="50" spans="1:33" s="12" customFormat="1" ht="37.5" customHeight="1" x14ac:dyDescent="0.25">
      <c r="A50" s="40">
        <v>5</v>
      </c>
      <c r="B50" s="40">
        <v>5520227</v>
      </c>
      <c r="C50" s="14" t="s">
        <v>24</v>
      </c>
      <c r="D50" s="22">
        <v>50</v>
      </c>
      <c r="E50" s="50">
        <v>25</v>
      </c>
      <c r="F50" s="24">
        <v>100</v>
      </c>
      <c r="G50" s="34">
        <f t="shared" si="20"/>
        <v>25</v>
      </c>
      <c r="H50" s="24">
        <v>1</v>
      </c>
      <c r="I50" s="40">
        <v>6520227</v>
      </c>
      <c r="J50" s="14" t="s">
        <v>24</v>
      </c>
      <c r="K50" s="22">
        <v>50</v>
      </c>
      <c r="L50" s="50">
        <v>60</v>
      </c>
      <c r="M50" s="40">
        <v>200</v>
      </c>
      <c r="N50" s="34">
        <f t="shared" si="21"/>
        <v>90</v>
      </c>
      <c r="O50" s="40">
        <v>4</v>
      </c>
      <c r="P50" s="40" t="s">
        <v>41</v>
      </c>
      <c r="Q50" s="40"/>
      <c r="R50" s="37">
        <f t="shared" si="19"/>
        <v>10.25</v>
      </c>
    </row>
    <row r="51" spans="1:33" s="12" customFormat="1" ht="37.5" customHeight="1" x14ac:dyDescent="0.25">
      <c r="A51" s="40">
        <v>6</v>
      </c>
      <c r="B51" s="40"/>
      <c r="C51" s="14" t="s">
        <v>58</v>
      </c>
      <c r="D51" s="22">
        <v>70</v>
      </c>
      <c r="E51" s="50"/>
      <c r="F51" s="40">
        <v>70</v>
      </c>
      <c r="G51" s="34">
        <f t="shared" si="20"/>
        <v>0</v>
      </c>
      <c r="H51" s="40">
        <v>1</v>
      </c>
      <c r="I51" s="40"/>
      <c r="J51" s="14" t="s">
        <v>58</v>
      </c>
      <c r="K51" s="22">
        <v>50</v>
      </c>
      <c r="L51" s="50">
        <v>45</v>
      </c>
      <c r="M51" s="40">
        <v>150</v>
      </c>
      <c r="N51" s="34">
        <f t="shared" si="21"/>
        <v>55</v>
      </c>
      <c r="O51" s="40">
        <v>1</v>
      </c>
      <c r="P51" s="40"/>
      <c r="Q51" s="40"/>
      <c r="R51" s="37">
        <f t="shared" si="19"/>
        <v>5.5</v>
      </c>
    </row>
    <row r="52" spans="1:33" s="12" customFormat="1" ht="33" customHeight="1" x14ac:dyDescent="0.25">
      <c r="A52" s="40"/>
      <c r="B52" s="40"/>
      <c r="C52" s="15" t="s">
        <v>49</v>
      </c>
      <c r="D52" s="25">
        <f>SUM(D46:D51)</f>
        <v>300</v>
      </c>
      <c r="E52" s="15">
        <f>SUM(E46:E51)</f>
        <v>75</v>
      </c>
      <c r="F52" s="15">
        <f>SUM(F46:F51)</f>
        <v>430</v>
      </c>
      <c r="G52" s="36">
        <f t="shared" ref="G52:H52" si="22">SUM(G46:G51)</f>
        <v>55</v>
      </c>
      <c r="H52" s="15">
        <f t="shared" si="22"/>
        <v>6</v>
      </c>
      <c r="I52" s="15">
        <f>SUM(I46:I50)</f>
        <v>32581277</v>
      </c>
      <c r="J52" s="15"/>
      <c r="K52" s="25">
        <f>SUM(K46:K51)</f>
        <v>280</v>
      </c>
      <c r="L52" s="15">
        <f>SUM(L46:L51)</f>
        <v>250</v>
      </c>
      <c r="M52" s="15">
        <f>SUM(M46:M51)</f>
        <v>900</v>
      </c>
      <c r="N52" s="36">
        <f>SUM(N46:N51)</f>
        <v>370</v>
      </c>
      <c r="O52" s="15">
        <f>SUM(O46:O51)</f>
        <v>10</v>
      </c>
      <c r="P52" s="15">
        <f t="shared" ref="P52:Q52" si="23">SUM(P46:P51)</f>
        <v>0</v>
      </c>
      <c r="Q52" s="15">
        <f t="shared" si="23"/>
        <v>0</v>
      </c>
      <c r="R52" s="38">
        <f t="shared" si="19"/>
        <v>39.75</v>
      </c>
    </row>
    <row r="53" spans="1:33" s="10" customFormat="1" ht="33" customHeight="1" x14ac:dyDescent="0.25">
      <c r="A53" s="11"/>
      <c r="B53" s="53" t="s">
        <v>39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1:33" s="12" customFormat="1" ht="33" customHeight="1" x14ac:dyDescent="0.25">
      <c r="A54" s="40">
        <v>1</v>
      </c>
      <c r="B54" s="40">
        <v>5540204</v>
      </c>
      <c r="C54" s="14" t="s">
        <v>25</v>
      </c>
      <c r="D54" s="22">
        <v>50</v>
      </c>
      <c r="E54" s="50"/>
      <c r="F54" s="40">
        <v>50</v>
      </c>
      <c r="G54" s="34">
        <f>F54-E54-D54</f>
        <v>0</v>
      </c>
      <c r="H54" s="40">
        <v>1</v>
      </c>
      <c r="I54" s="40">
        <v>6540204</v>
      </c>
      <c r="J54" s="14" t="s">
        <v>65</v>
      </c>
      <c r="K54" s="22">
        <v>70</v>
      </c>
      <c r="L54" s="50">
        <v>20</v>
      </c>
      <c r="M54" s="40">
        <v>100</v>
      </c>
      <c r="N54" s="34">
        <f>M54-L54-K54</f>
        <v>10</v>
      </c>
      <c r="O54" s="40">
        <v>2</v>
      </c>
      <c r="P54" s="40" t="s">
        <v>41</v>
      </c>
      <c r="Q54" s="40"/>
      <c r="R54" s="37">
        <f t="shared" ref="R54:R57" si="24">(G54/20)+(N54/20*2)</f>
        <v>1</v>
      </c>
    </row>
    <row r="55" spans="1:33" s="12" customFormat="1" ht="33" customHeight="1" x14ac:dyDescent="0.25">
      <c r="A55" s="40">
        <v>2</v>
      </c>
      <c r="B55" s="40">
        <v>5540205</v>
      </c>
      <c r="C55" s="14" t="s">
        <v>26</v>
      </c>
      <c r="D55" s="22">
        <v>50</v>
      </c>
      <c r="E55" s="50"/>
      <c r="F55" s="40">
        <v>50</v>
      </c>
      <c r="G55" s="34">
        <f t="shared" ref="G55:G56" si="25">F55-E55-D55</f>
        <v>0</v>
      </c>
      <c r="H55" s="40">
        <v>1</v>
      </c>
      <c r="I55" s="40">
        <v>6540205</v>
      </c>
      <c r="J55" s="14" t="s">
        <v>26</v>
      </c>
      <c r="K55" s="22">
        <v>50</v>
      </c>
      <c r="L55" s="50">
        <v>30</v>
      </c>
      <c r="M55" s="40">
        <v>100</v>
      </c>
      <c r="N55" s="34">
        <f t="shared" ref="N55:N57" si="26">M55-L55-K55</f>
        <v>20</v>
      </c>
      <c r="O55" s="40">
        <v>1</v>
      </c>
      <c r="P55" s="40" t="s">
        <v>41</v>
      </c>
      <c r="Q55" s="40"/>
      <c r="R55" s="37">
        <f t="shared" si="24"/>
        <v>2</v>
      </c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</row>
    <row r="56" spans="1:33" s="12" customFormat="1" ht="33" customHeight="1" x14ac:dyDescent="0.25">
      <c r="A56" s="40">
        <v>3</v>
      </c>
      <c r="B56" s="40">
        <v>5540207</v>
      </c>
      <c r="C56" s="14" t="s">
        <v>27</v>
      </c>
      <c r="D56" s="22">
        <v>35</v>
      </c>
      <c r="E56" s="50"/>
      <c r="F56" s="24">
        <v>35</v>
      </c>
      <c r="G56" s="34">
        <f t="shared" si="25"/>
        <v>0</v>
      </c>
      <c r="H56" s="24">
        <v>1</v>
      </c>
      <c r="I56" s="40">
        <v>6540207</v>
      </c>
      <c r="J56" s="14" t="s">
        <v>27</v>
      </c>
      <c r="K56" s="22">
        <v>35</v>
      </c>
      <c r="L56" s="50"/>
      <c r="M56" s="40">
        <v>35</v>
      </c>
      <c r="N56" s="34">
        <f t="shared" si="26"/>
        <v>0</v>
      </c>
      <c r="O56" s="40">
        <v>1</v>
      </c>
      <c r="P56" s="40"/>
      <c r="Q56" s="40"/>
      <c r="R56" s="37">
        <f t="shared" si="24"/>
        <v>0</v>
      </c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</row>
    <row r="57" spans="1:33" s="12" customFormat="1" ht="33" customHeight="1" x14ac:dyDescent="0.25">
      <c r="A57" s="40"/>
      <c r="B57" s="40"/>
      <c r="C57" s="15" t="s">
        <v>49</v>
      </c>
      <c r="D57" s="25">
        <f>SUM(D54:D56)</f>
        <v>135</v>
      </c>
      <c r="E57" s="15">
        <f>SUM(E53:E56)</f>
        <v>0</v>
      </c>
      <c r="F57" s="15">
        <f>SUM(F53:F56)</f>
        <v>135</v>
      </c>
      <c r="G57" s="36">
        <f>SUM(G53:G56)</f>
        <v>0</v>
      </c>
      <c r="H57" s="15">
        <f>SUM(H53:H56)</f>
        <v>3</v>
      </c>
      <c r="I57" s="15">
        <f t="shared" ref="I57:O57" si="27">SUM(I53:I56)</f>
        <v>19620616</v>
      </c>
      <c r="J57" s="15"/>
      <c r="K57" s="25">
        <f t="shared" si="27"/>
        <v>155</v>
      </c>
      <c r="L57" s="15">
        <f t="shared" si="27"/>
        <v>50</v>
      </c>
      <c r="M57" s="15">
        <f t="shared" si="27"/>
        <v>235</v>
      </c>
      <c r="N57" s="34">
        <f t="shared" si="26"/>
        <v>30</v>
      </c>
      <c r="O57" s="15">
        <f t="shared" si="27"/>
        <v>4</v>
      </c>
      <c r="P57" s="40"/>
      <c r="Q57" s="40"/>
      <c r="R57" s="38">
        <f t="shared" si="24"/>
        <v>3</v>
      </c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</row>
    <row r="58" spans="1:33" s="12" customFormat="1" ht="33" customHeight="1" x14ac:dyDescent="0.25">
      <c r="A58" s="24" t="s">
        <v>64</v>
      </c>
      <c r="B58" s="40">
        <v>5540207</v>
      </c>
      <c r="C58" s="15" t="s">
        <v>50</v>
      </c>
      <c r="D58" s="25">
        <f>D57+D52+D44+D38+D35+D28+D20+D18</f>
        <v>1270</v>
      </c>
      <c r="E58" s="41">
        <f>E57+E52+E44+E38+E35+E28+E20+E18</f>
        <v>420</v>
      </c>
      <c r="F58" s="41">
        <f>F57+F52+F44+F38+F35+F28+F20+F18</f>
        <v>1915</v>
      </c>
      <c r="G58" s="33">
        <f>G57+G52+G44+G38+G35+G28+G20+G18</f>
        <v>225</v>
      </c>
      <c r="H58" s="41">
        <f>H57+H52+H44+H38+H35+H28+H20+H18</f>
        <v>35</v>
      </c>
      <c r="I58" s="15">
        <f>SUM(I18+I20+I28+I35+I38+I44+I52+I57)</f>
        <v>174965865</v>
      </c>
      <c r="J58" s="15"/>
      <c r="K58" s="25">
        <f>K57+K52+K44+K38+K35+K28+K20+K18</f>
        <v>1545</v>
      </c>
      <c r="L58" s="41">
        <f t="shared" ref="L58:Q58" si="28">L57+L52+L44+L38+L35+L28+L20+L18</f>
        <v>930</v>
      </c>
      <c r="M58" s="41">
        <f t="shared" si="28"/>
        <v>4055</v>
      </c>
      <c r="N58" s="33">
        <f t="shared" si="28"/>
        <v>1580</v>
      </c>
      <c r="O58" s="41">
        <f t="shared" si="28"/>
        <v>68</v>
      </c>
      <c r="P58" s="41" t="e">
        <f t="shared" si="28"/>
        <v>#VALUE!</v>
      </c>
      <c r="Q58" s="41">
        <f t="shared" si="28"/>
        <v>0</v>
      </c>
      <c r="R58" s="33">
        <f>R57+R52+R44+R38+R35+R28+R20+R18</f>
        <v>167.15</v>
      </c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</row>
    <row r="59" spans="1:33" s="43" customFormat="1" ht="29.25" customHeight="1" x14ac:dyDescent="0.35">
      <c r="C59" s="43" t="s">
        <v>42</v>
      </c>
      <c r="D59" s="28"/>
      <c r="E59" s="52"/>
      <c r="K59" s="28"/>
      <c r="L59" s="52"/>
      <c r="M59" s="58" t="s">
        <v>43</v>
      </c>
      <c r="N59" s="58"/>
      <c r="O59" s="58"/>
      <c r="P59" s="18"/>
      <c r="Q59" s="18"/>
    </row>
    <row r="60" spans="1:33" s="43" customFormat="1" ht="20.25" customHeight="1" x14ac:dyDescent="0.35">
      <c r="D60" s="28"/>
      <c r="E60" s="52"/>
      <c r="G60" s="32" t="s">
        <v>74</v>
      </c>
      <c r="H60" s="43">
        <f>D58+E58+K58+L58</f>
        <v>4165</v>
      </c>
      <c r="K60" s="28"/>
      <c r="L60" s="52"/>
      <c r="P60" s="18"/>
      <c r="Q60" s="18"/>
    </row>
    <row r="61" spans="1:33" s="43" customFormat="1" ht="20.25" customHeight="1" x14ac:dyDescent="0.35">
      <c r="D61" s="28"/>
      <c r="E61" s="52"/>
      <c r="G61" s="32" t="s">
        <v>75</v>
      </c>
      <c r="H61" s="43">
        <f>F58+M58</f>
        <v>5970</v>
      </c>
      <c r="K61" s="28"/>
      <c r="L61" s="52"/>
      <c r="P61" s="18"/>
      <c r="Q61" s="18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</row>
    <row r="62" spans="1:33" s="43" customFormat="1" ht="20.25" customHeight="1" x14ac:dyDescent="0.35">
      <c r="D62" s="28"/>
      <c r="E62" s="52"/>
      <c r="G62" s="32" t="s">
        <v>76</v>
      </c>
      <c r="H62" s="43">
        <f>G58+N58</f>
        <v>1805</v>
      </c>
      <c r="J62" s="43">
        <f>H61-H60</f>
        <v>1805</v>
      </c>
      <c r="K62" s="28"/>
      <c r="L62" s="52"/>
      <c r="P62" s="18"/>
      <c r="Q62" s="18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</row>
    <row r="63" spans="1:33" s="43" customFormat="1" ht="20.25" customHeight="1" x14ac:dyDescent="0.35">
      <c r="D63" s="28"/>
      <c r="E63" s="52"/>
      <c r="K63" s="28"/>
      <c r="L63" s="52"/>
      <c r="P63" s="18"/>
      <c r="Q63" s="18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</row>
    <row r="64" spans="1:33" s="43" customFormat="1" ht="25.5" x14ac:dyDescent="0.35">
      <c r="C64" s="43" t="s">
        <v>47</v>
      </c>
      <c r="D64" s="28"/>
      <c r="E64" s="52"/>
      <c r="K64" s="28"/>
      <c r="L64" s="52"/>
      <c r="P64" s="18"/>
      <c r="Q64" s="18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</row>
  </sheetData>
  <mergeCells count="15">
    <mergeCell ref="A9:Q9"/>
    <mergeCell ref="J1:O1"/>
    <mergeCell ref="A2:F2"/>
    <mergeCell ref="J2:O2"/>
    <mergeCell ref="J4:O4"/>
    <mergeCell ref="A6:Q6"/>
    <mergeCell ref="B45:Q45"/>
    <mergeCell ref="B53:Q53"/>
    <mergeCell ref="M59:O59"/>
    <mergeCell ref="A19:Q19"/>
    <mergeCell ref="C21:O21"/>
    <mergeCell ref="A23:Q23"/>
    <mergeCell ref="B29:Q29"/>
    <mergeCell ref="A36:Q36"/>
    <mergeCell ref="A39:Q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D61" sqref="D61"/>
    </sheetView>
  </sheetViews>
  <sheetFormatPr defaultRowHeight="15.75" x14ac:dyDescent="0.25"/>
  <cols>
    <col min="1" max="1" width="4.625" customWidth="1"/>
    <col min="2" max="2" width="39.75" customWidth="1"/>
    <col min="3" max="3" width="10" customWidth="1"/>
    <col min="4" max="4" width="36.625" customWidth="1"/>
    <col min="5" max="5" width="10.75" customWidth="1"/>
    <col min="6" max="6" width="18.375" customWidth="1"/>
    <col min="7" max="7" width="11.625" customWidth="1"/>
  </cols>
  <sheetData>
    <row r="1" spans="1:10" s="17" customFormat="1" ht="16.5" customHeight="1" x14ac:dyDescent="0.25">
      <c r="A1" s="64" t="s">
        <v>28</v>
      </c>
      <c r="B1" s="39"/>
      <c r="E1" s="65" t="s">
        <v>0</v>
      </c>
      <c r="F1" s="65"/>
      <c r="G1" s="65"/>
      <c r="H1" s="65"/>
      <c r="I1" s="65"/>
      <c r="J1" s="65"/>
    </row>
    <row r="2" spans="1:10" s="17" customFormat="1" ht="16.5" customHeight="1" x14ac:dyDescent="0.25">
      <c r="A2" s="66" t="s">
        <v>55</v>
      </c>
      <c r="B2" s="66"/>
      <c r="C2" s="66"/>
      <c r="E2" s="89" t="s">
        <v>77</v>
      </c>
      <c r="F2" s="65"/>
      <c r="G2" s="65"/>
      <c r="H2" s="65"/>
      <c r="I2" s="65"/>
      <c r="J2" s="65"/>
    </row>
    <row r="3" spans="1:10" s="17" customFormat="1" ht="16.5" customHeight="1" x14ac:dyDescent="0.25">
      <c r="A3" s="65" t="s">
        <v>56</v>
      </c>
      <c r="B3" s="39"/>
      <c r="D3" s="39"/>
      <c r="E3" s="39"/>
      <c r="F3" s="39"/>
      <c r="G3" s="39"/>
      <c r="H3" s="39"/>
      <c r="I3" s="67"/>
      <c r="J3" s="67"/>
    </row>
    <row r="4" spans="1:10" s="17" customFormat="1" ht="17.25" customHeight="1" x14ac:dyDescent="0.25">
      <c r="A4" s="39"/>
      <c r="B4" s="39"/>
      <c r="D4" s="90" t="s">
        <v>82</v>
      </c>
      <c r="F4" s="69"/>
      <c r="G4" s="69"/>
      <c r="H4" s="69"/>
      <c r="I4" s="69"/>
      <c r="J4" s="69"/>
    </row>
    <row r="5" spans="1:10" s="17" customFormat="1" ht="9.75" customHeight="1" x14ac:dyDescent="0.25">
      <c r="A5" s="39"/>
      <c r="B5" s="39"/>
      <c r="D5" s="39"/>
      <c r="E5" s="39"/>
      <c r="F5" s="39"/>
      <c r="G5" s="39"/>
      <c r="H5" s="39"/>
      <c r="I5" s="67"/>
      <c r="J5" s="67"/>
    </row>
    <row r="6" spans="1:10" s="17" customFormat="1" ht="44.25" customHeight="1" x14ac:dyDescent="0.25">
      <c r="A6" s="70" t="s">
        <v>100</v>
      </c>
      <c r="B6" s="70"/>
      <c r="C6" s="70"/>
      <c r="D6" s="70"/>
      <c r="E6" s="70"/>
      <c r="F6" s="70"/>
      <c r="G6" s="87"/>
      <c r="H6" s="87"/>
      <c r="I6" s="87"/>
      <c r="J6" s="87"/>
    </row>
    <row r="8" spans="1:10" ht="44.25" customHeight="1" x14ac:dyDescent="0.25">
      <c r="A8" s="71" t="s">
        <v>83</v>
      </c>
      <c r="B8" s="72" t="s">
        <v>84</v>
      </c>
      <c r="C8" s="72" t="s">
        <v>85</v>
      </c>
      <c r="D8" s="72" t="s">
        <v>84</v>
      </c>
      <c r="E8" s="72" t="s">
        <v>85</v>
      </c>
      <c r="F8" s="72" t="s">
        <v>80</v>
      </c>
      <c r="G8" s="73" t="s">
        <v>81</v>
      </c>
    </row>
    <row r="9" spans="1:10" ht="24.75" customHeight="1" x14ac:dyDescent="0.25">
      <c r="A9" s="84" t="s">
        <v>86</v>
      </c>
      <c r="B9" s="82"/>
      <c r="C9" s="82"/>
      <c r="D9" s="82"/>
      <c r="E9" s="82"/>
      <c r="F9" s="82"/>
      <c r="G9" s="83"/>
    </row>
    <row r="10" spans="1:10" ht="24.75" customHeight="1" x14ac:dyDescent="0.25">
      <c r="A10" s="74">
        <v>1</v>
      </c>
      <c r="B10" s="75" t="s">
        <v>15</v>
      </c>
      <c r="C10" s="76">
        <v>6520155</v>
      </c>
      <c r="D10" s="75" t="s">
        <v>15</v>
      </c>
      <c r="E10" s="76">
        <v>5520155</v>
      </c>
      <c r="F10" s="76"/>
      <c r="G10" s="77"/>
    </row>
    <row r="11" spans="1:10" ht="24.75" customHeight="1" x14ac:dyDescent="0.25">
      <c r="A11" s="74">
        <v>2</v>
      </c>
      <c r="B11" s="75" t="s">
        <v>14</v>
      </c>
      <c r="C11" s="76">
        <v>6520121</v>
      </c>
      <c r="D11" s="75" t="s">
        <v>14</v>
      </c>
      <c r="E11" s="76">
        <v>5520121</v>
      </c>
      <c r="F11" s="76"/>
      <c r="G11" s="77"/>
    </row>
    <row r="12" spans="1:10" ht="24.75" customHeight="1" x14ac:dyDescent="0.25">
      <c r="A12" s="74">
        <v>3</v>
      </c>
      <c r="B12" s="78" t="s">
        <v>13</v>
      </c>
      <c r="C12" s="76">
        <v>6510212</v>
      </c>
      <c r="D12" s="75" t="s">
        <v>12</v>
      </c>
      <c r="E12" s="76">
        <v>5510212</v>
      </c>
      <c r="F12" s="76"/>
      <c r="G12" s="77"/>
    </row>
    <row r="13" spans="1:10" ht="24.75" customHeight="1" x14ac:dyDescent="0.25">
      <c r="A13" s="74">
        <v>4</v>
      </c>
      <c r="B13" s="78" t="s">
        <v>11</v>
      </c>
      <c r="C13" s="76">
        <v>6510201</v>
      </c>
      <c r="D13" s="79" t="s">
        <v>11</v>
      </c>
      <c r="E13" s="76">
        <v>5510201</v>
      </c>
      <c r="F13" s="76"/>
      <c r="G13" s="77"/>
    </row>
    <row r="14" spans="1:10" ht="24.75" customHeight="1" x14ac:dyDescent="0.25">
      <c r="A14" s="88">
        <v>5</v>
      </c>
      <c r="B14" s="81"/>
      <c r="C14" s="81"/>
      <c r="D14" s="79" t="s">
        <v>59</v>
      </c>
      <c r="E14" s="76">
        <v>5520117</v>
      </c>
      <c r="F14" s="76"/>
      <c r="G14" s="77"/>
    </row>
    <row r="15" spans="1:10" ht="24.75" customHeight="1" x14ac:dyDescent="0.25">
      <c r="A15" s="84" t="s">
        <v>87</v>
      </c>
      <c r="B15" s="85"/>
      <c r="C15" s="86"/>
      <c r="D15" s="79"/>
      <c r="E15" s="76"/>
      <c r="F15" s="76"/>
      <c r="G15" s="77"/>
    </row>
    <row r="16" spans="1:10" ht="24.75" customHeight="1" x14ac:dyDescent="0.25">
      <c r="A16" s="74">
        <v>6</v>
      </c>
      <c r="B16" s="78" t="s">
        <v>58</v>
      </c>
      <c r="C16" s="76">
        <v>6510304</v>
      </c>
      <c r="D16" s="79" t="s">
        <v>58</v>
      </c>
      <c r="E16" s="76">
        <v>5510304</v>
      </c>
      <c r="F16" s="82"/>
      <c r="G16" s="83"/>
    </row>
    <row r="17" spans="1:7" ht="24.75" customHeight="1" x14ac:dyDescent="0.25">
      <c r="A17" s="74">
        <v>7</v>
      </c>
      <c r="B17" s="78" t="s">
        <v>21</v>
      </c>
      <c r="C17" s="76">
        <v>6510303</v>
      </c>
      <c r="D17" s="79" t="s">
        <v>21</v>
      </c>
      <c r="E17" s="76">
        <v>5510303</v>
      </c>
      <c r="F17" s="76"/>
      <c r="G17" s="77"/>
    </row>
    <row r="18" spans="1:7" ht="24.75" customHeight="1" x14ac:dyDescent="0.25">
      <c r="A18" s="74">
        <v>8</v>
      </c>
      <c r="B18" s="75" t="s">
        <v>22</v>
      </c>
      <c r="C18" s="76">
        <v>6520217</v>
      </c>
      <c r="D18" s="75" t="s">
        <v>22</v>
      </c>
      <c r="E18" s="76">
        <v>5520217</v>
      </c>
      <c r="F18" s="76"/>
      <c r="G18" s="77"/>
    </row>
    <row r="19" spans="1:7" ht="24.75" customHeight="1" x14ac:dyDescent="0.25">
      <c r="A19" s="74">
        <v>9</v>
      </c>
      <c r="B19" s="78" t="s">
        <v>30</v>
      </c>
      <c r="C19" s="76">
        <v>6510305</v>
      </c>
      <c r="D19" s="75" t="s">
        <v>29</v>
      </c>
      <c r="E19" s="76">
        <v>5510305</v>
      </c>
      <c r="F19" s="76"/>
      <c r="G19" s="77"/>
    </row>
    <row r="20" spans="1:7" ht="24.75" customHeight="1" x14ac:dyDescent="0.25">
      <c r="A20" s="74">
        <v>10</v>
      </c>
      <c r="B20" s="75" t="s">
        <v>24</v>
      </c>
      <c r="C20" s="76">
        <v>6520227</v>
      </c>
      <c r="D20" s="75" t="s">
        <v>24</v>
      </c>
      <c r="E20" s="76">
        <v>5520227</v>
      </c>
      <c r="F20" s="76"/>
      <c r="G20" s="77"/>
    </row>
    <row r="21" spans="1:7" ht="24.75" customHeight="1" x14ac:dyDescent="0.25">
      <c r="A21" s="74">
        <v>11</v>
      </c>
      <c r="B21" s="75" t="s">
        <v>23</v>
      </c>
      <c r="C21" s="76">
        <v>6520225</v>
      </c>
      <c r="D21" s="75" t="s">
        <v>23</v>
      </c>
      <c r="E21" s="76">
        <v>5520225</v>
      </c>
      <c r="F21" s="76"/>
      <c r="G21" s="77"/>
    </row>
    <row r="22" spans="1:7" ht="24.75" customHeight="1" x14ac:dyDescent="0.25">
      <c r="A22" s="84" t="s">
        <v>88</v>
      </c>
      <c r="B22" s="85"/>
      <c r="C22" s="86"/>
      <c r="F22" s="76"/>
      <c r="G22" s="77"/>
    </row>
    <row r="23" spans="1:7" ht="24.75" customHeight="1" x14ac:dyDescent="0.25">
      <c r="A23" s="74">
        <v>12</v>
      </c>
      <c r="B23" s="75" t="s">
        <v>16</v>
      </c>
      <c r="C23" s="76">
        <v>6510216</v>
      </c>
      <c r="D23" s="75" t="s">
        <v>16</v>
      </c>
      <c r="E23" s="76">
        <v>5510216</v>
      </c>
      <c r="F23" s="85"/>
      <c r="G23" s="86"/>
    </row>
    <row r="24" spans="1:7" ht="24.75" customHeight="1" x14ac:dyDescent="0.25">
      <c r="A24" s="84" t="s">
        <v>89</v>
      </c>
      <c r="B24" s="85"/>
      <c r="C24" s="86"/>
      <c r="F24" s="76"/>
      <c r="G24" s="77"/>
    </row>
    <row r="25" spans="1:7" ht="24.75" customHeight="1" x14ac:dyDescent="0.25">
      <c r="A25" s="74">
        <v>13</v>
      </c>
      <c r="B25" s="75" t="s">
        <v>26</v>
      </c>
      <c r="C25" s="76">
        <v>6540205</v>
      </c>
      <c r="D25" s="75" t="s">
        <v>26</v>
      </c>
      <c r="E25" s="76">
        <v>5540205</v>
      </c>
      <c r="F25" s="85"/>
      <c r="G25" s="86"/>
    </row>
    <row r="26" spans="1:7" ht="24.75" customHeight="1" x14ac:dyDescent="0.25">
      <c r="A26" s="74">
        <v>14</v>
      </c>
      <c r="B26" s="75" t="s">
        <v>27</v>
      </c>
      <c r="C26" s="76">
        <v>6540207</v>
      </c>
      <c r="D26" s="75" t="s">
        <v>27</v>
      </c>
      <c r="E26" s="76">
        <v>5540207</v>
      </c>
      <c r="F26" s="76"/>
      <c r="G26" s="77"/>
    </row>
    <row r="27" spans="1:7" ht="24.75" customHeight="1" x14ac:dyDescent="0.25">
      <c r="A27" s="74">
        <v>15</v>
      </c>
      <c r="B27" s="79" t="s">
        <v>90</v>
      </c>
      <c r="C27" s="76">
        <v>6540204</v>
      </c>
      <c r="D27" s="79" t="s">
        <v>25</v>
      </c>
      <c r="E27" s="76">
        <v>5540204</v>
      </c>
      <c r="F27" s="76"/>
      <c r="G27" s="77"/>
    </row>
    <row r="28" spans="1:7" ht="24.75" customHeight="1" x14ac:dyDescent="0.25">
      <c r="A28" s="84" t="s">
        <v>91</v>
      </c>
      <c r="B28" s="85"/>
      <c r="C28" s="86"/>
      <c r="F28" s="76"/>
      <c r="G28" s="77"/>
    </row>
    <row r="29" spans="1:7" ht="24.75" customHeight="1" x14ac:dyDescent="0.25">
      <c r="A29" s="74">
        <v>16</v>
      </c>
      <c r="B29" s="75" t="s">
        <v>18</v>
      </c>
      <c r="C29" s="76">
        <v>6520114</v>
      </c>
      <c r="D29" s="75" t="s">
        <v>18</v>
      </c>
      <c r="E29" s="76">
        <v>5520114</v>
      </c>
      <c r="F29" s="85"/>
      <c r="G29" s="86"/>
    </row>
    <row r="30" spans="1:7" ht="24.75" customHeight="1" x14ac:dyDescent="0.25">
      <c r="A30" s="74">
        <v>17</v>
      </c>
      <c r="B30" s="78" t="s">
        <v>17</v>
      </c>
      <c r="C30" s="76">
        <v>6510211</v>
      </c>
      <c r="D30" s="79" t="s">
        <v>17</v>
      </c>
      <c r="E30" s="76">
        <v>5510211</v>
      </c>
      <c r="F30" s="76"/>
      <c r="G30" s="77"/>
    </row>
    <row r="31" spans="1:7" ht="24.75" customHeight="1" x14ac:dyDescent="0.25">
      <c r="A31" s="74">
        <v>18</v>
      </c>
      <c r="B31" s="75" t="s">
        <v>92</v>
      </c>
      <c r="C31" s="76">
        <v>6520205</v>
      </c>
      <c r="D31" s="75" t="s">
        <v>92</v>
      </c>
      <c r="E31" s="76">
        <v>5520205</v>
      </c>
      <c r="F31" s="76"/>
      <c r="G31" s="77"/>
    </row>
    <row r="32" spans="1:7" ht="24.75" customHeight="1" x14ac:dyDescent="0.25">
      <c r="A32" s="74">
        <v>19</v>
      </c>
      <c r="B32" s="75" t="s">
        <v>20</v>
      </c>
      <c r="C32" s="76">
        <v>6520255</v>
      </c>
      <c r="D32" s="75" t="s">
        <v>20</v>
      </c>
      <c r="E32" s="76">
        <v>5520255</v>
      </c>
      <c r="F32" s="76"/>
      <c r="G32" s="77"/>
    </row>
    <row r="33" spans="1:7" ht="24.75" customHeight="1" x14ac:dyDescent="0.25">
      <c r="A33" s="84" t="s">
        <v>93</v>
      </c>
      <c r="B33" s="85"/>
      <c r="C33" s="86"/>
      <c r="F33" s="76"/>
      <c r="G33" s="77"/>
    </row>
    <row r="34" spans="1:7" ht="24.75" customHeight="1" x14ac:dyDescent="0.25">
      <c r="A34" s="74">
        <v>20</v>
      </c>
      <c r="B34" s="75" t="s">
        <v>6</v>
      </c>
      <c r="C34" s="77">
        <v>6480216</v>
      </c>
      <c r="D34" s="75" t="s">
        <v>6</v>
      </c>
      <c r="E34" s="76">
        <v>5480216</v>
      </c>
      <c r="F34" s="85"/>
      <c r="G34" s="86"/>
    </row>
    <row r="35" spans="1:7" ht="24.75" customHeight="1" x14ac:dyDescent="0.25">
      <c r="A35" s="74">
        <v>21</v>
      </c>
      <c r="B35" s="78" t="s">
        <v>46</v>
      </c>
      <c r="C35" s="77">
        <v>6480105</v>
      </c>
      <c r="D35" s="79" t="s">
        <v>1</v>
      </c>
      <c r="E35" s="76">
        <v>5480105</v>
      </c>
      <c r="F35" s="76"/>
      <c r="G35" s="77"/>
    </row>
    <row r="36" spans="1:7" ht="24.75" customHeight="1" x14ac:dyDescent="0.25">
      <c r="A36" s="74">
        <v>22</v>
      </c>
      <c r="B36" s="75" t="s">
        <v>94</v>
      </c>
      <c r="C36" s="77">
        <v>6480207</v>
      </c>
      <c r="D36" s="75" t="s">
        <v>94</v>
      </c>
      <c r="E36" s="76">
        <v>5480207</v>
      </c>
      <c r="F36" s="76"/>
      <c r="G36" s="77"/>
    </row>
    <row r="37" spans="1:7" ht="24.75" customHeight="1" x14ac:dyDescent="0.25">
      <c r="A37" s="74">
        <v>23</v>
      </c>
      <c r="B37" s="75" t="s">
        <v>4</v>
      </c>
      <c r="C37" s="77">
        <v>6480209</v>
      </c>
      <c r="D37" s="75" t="s">
        <v>4</v>
      </c>
      <c r="E37" s="76">
        <v>5480209</v>
      </c>
      <c r="F37" s="76"/>
      <c r="G37" s="77"/>
    </row>
    <row r="38" spans="1:7" ht="24.75" customHeight="1" x14ac:dyDescent="0.25">
      <c r="A38" s="74">
        <v>24</v>
      </c>
      <c r="B38" s="75" t="s">
        <v>5</v>
      </c>
      <c r="C38" s="77">
        <v>6480214</v>
      </c>
      <c r="D38" s="75" t="s">
        <v>5</v>
      </c>
      <c r="E38" s="76">
        <v>5480214</v>
      </c>
      <c r="F38" s="76"/>
      <c r="G38" s="77"/>
    </row>
    <row r="39" spans="1:7" ht="24.75" customHeight="1" x14ac:dyDescent="0.25">
      <c r="A39" s="74">
        <v>25</v>
      </c>
      <c r="B39" s="78" t="s">
        <v>45</v>
      </c>
      <c r="C39" s="77">
        <v>6480205</v>
      </c>
      <c r="D39" s="75" t="s">
        <v>45</v>
      </c>
      <c r="E39" s="76">
        <v>5480205</v>
      </c>
      <c r="F39" s="76"/>
      <c r="G39" s="77"/>
    </row>
    <row r="40" spans="1:7" ht="24.75" customHeight="1" x14ac:dyDescent="0.25">
      <c r="A40" s="74">
        <v>26</v>
      </c>
      <c r="B40" s="78" t="s">
        <v>60</v>
      </c>
      <c r="C40" s="77">
        <v>6210402</v>
      </c>
      <c r="D40" s="75" t="s">
        <v>60</v>
      </c>
      <c r="E40" s="76">
        <v>5210402</v>
      </c>
      <c r="F40" s="76"/>
      <c r="G40" s="77"/>
    </row>
    <row r="41" spans="1:7" ht="24.75" customHeight="1" x14ac:dyDescent="0.25">
      <c r="A41" s="74">
        <v>27</v>
      </c>
      <c r="B41" s="78" t="s">
        <v>61</v>
      </c>
      <c r="C41" s="77">
        <v>6340122</v>
      </c>
      <c r="D41" s="75" t="s">
        <v>61</v>
      </c>
      <c r="E41" s="76">
        <v>5340122</v>
      </c>
      <c r="F41" s="76"/>
      <c r="G41" s="77"/>
    </row>
    <row r="42" spans="1:7" ht="24.75" customHeight="1" x14ac:dyDescent="0.25">
      <c r="A42" s="84" t="s">
        <v>95</v>
      </c>
      <c r="B42" s="85"/>
      <c r="C42" s="86"/>
      <c r="F42" s="76"/>
      <c r="G42" s="77"/>
    </row>
    <row r="43" spans="1:7" ht="24.75" customHeight="1" x14ac:dyDescent="0.25">
      <c r="A43" s="74">
        <v>28</v>
      </c>
      <c r="B43" s="78" t="s">
        <v>96</v>
      </c>
      <c r="C43" s="76">
        <v>6220206</v>
      </c>
      <c r="D43" s="78" t="s">
        <v>96</v>
      </c>
      <c r="E43" s="76">
        <v>5220206</v>
      </c>
      <c r="F43" s="85"/>
      <c r="G43" s="86"/>
    </row>
    <row r="44" spans="1:7" ht="24.75" customHeight="1" x14ac:dyDescent="0.25">
      <c r="A44" s="84" t="s">
        <v>97</v>
      </c>
      <c r="B44" s="85"/>
      <c r="C44" s="86"/>
      <c r="F44" s="76"/>
      <c r="G44" s="77"/>
    </row>
    <row r="45" spans="1:7" ht="24.75" customHeight="1" x14ac:dyDescent="0.25">
      <c r="A45" s="74">
        <v>29</v>
      </c>
      <c r="B45" s="75" t="s">
        <v>9</v>
      </c>
      <c r="C45" s="77">
        <v>6340302</v>
      </c>
      <c r="D45" s="75" t="s">
        <v>9</v>
      </c>
      <c r="E45" s="76">
        <v>5340302</v>
      </c>
      <c r="F45" s="85"/>
      <c r="G45" s="86"/>
    </row>
    <row r="46" spans="1:7" ht="24.75" customHeight="1" x14ac:dyDescent="0.25">
      <c r="A46" s="74">
        <v>30</v>
      </c>
      <c r="B46" s="75" t="s">
        <v>10</v>
      </c>
      <c r="C46" s="77">
        <v>6340417</v>
      </c>
      <c r="D46" s="75" t="s">
        <v>10</v>
      </c>
      <c r="E46" s="76">
        <v>5340417</v>
      </c>
      <c r="F46" s="76"/>
      <c r="G46" s="77"/>
    </row>
    <row r="47" spans="1:7" ht="24.75" customHeight="1" x14ac:dyDescent="0.25">
      <c r="A47" s="74">
        <v>31</v>
      </c>
      <c r="B47" s="79" t="s">
        <v>8</v>
      </c>
      <c r="C47" s="77">
        <v>6340201</v>
      </c>
      <c r="D47" s="79" t="s">
        <v>8</v>
      </c>
      <c r="E47" s="77">
        <v>5340201</v>
      </c>
      <c r="F47" s="76"/>
      <c r="G47" s="77"/>
    </row>
    <row r="48" spans="1:7" ht="24.75" customHeight="1" x14ac:dyDescent="0.25">
      <c r="A48" s="74">
        <v>32</v>
      </c>
      <c r="B48" s="79" t="s">
        <v>98</v>
      </c>
      <c r="C48" s="77">
        <v>6340113</v>
      </c>
      <c r="D48" s="79" t="s">
        <v>98</v>
      </c>
      <c r="E48" s="77">
        <v>5340113</v>
      </c>
      <c r="F48" s="77"/>
      <c r="G48" s="77"/>
    </row>
    <row r="49" spans="1:7" ht="24.75" customHeight="1" x14ac:dyDescent="0.25">
      <c r="A49" s="80" t="s">
        <v>99</v>
      </c>
      <c r="B49" s="80"/>
      <c r="C49" s="80"/>
      <c r="F49" s="77"/>
      <c r="G49" s="77"/>
    </row>
    <row r="50" spans="1:7" ht="24.75" customHeight="1" x14ac:dyDescent="0.25">
      <c r="A50" s="74">
        <v>33</v>
      </c>
      <c r="B50" s="75" t="s">
        <v>57</v>
      </c>
      <c r="C50" s="76">
        <v>6580201</v>
      </c>
      <c r="D50" s="75" t="s">
        <v>57</v>
      </c>
      <c r="E50" s="76">
        <v>5580201</v>
      </c>
      <c r="F50" s="85"/>
      <c r="G50" s="86"/>
    </row>
    <row r="52" spans="1:7" ht="19.5" customHeight="1" x14ac:dyDescent="0.25">
      <c r="E52" s="91" t="s">
        <v>101</v>
      </c>
    </row>
    <row r="53" spans="1:7" ht="19.5" customHeight="1" x14ac:dyDescent="0.25">
      <c r="B53" s="93" t="s">
        <v>43</v>
      </c>
      <c r="E53" s="92" t="s">
        <v>102</v>
      </c>
    </row>
  </sheetData>
  <mergeCells count="3">
    <mergeCell ref="A6:F6"/>
    <mergeCell ref="A49:C49"/>
    <mergeCell ref="A2:C2"/>
  </mergeCells>
  <printOptions horizontalCentered="1"/>
  <pageMargins left="0.4" right="0.25" top="0.3" bottom="0.3" header="0.25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XAC DINH 5970_GV_TA_OK</vt:lpstr>
      <vt:lpstr>TINH41&amp;41A</vt:lpstr>
      <vt:lpstr>Sheet1</vt:lpstr>
      <vt:lpstr>Sheet1!Print_Titles</vt:lpstr>
      <vt:lpstr>'TINH41&amp;41A'!Print_Titles</vt:lpstr>
      <vt:lpstr>'XAC DINH 5970_GV_TA_OK'!Print_Titles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2018-08-14T02:02:31Z</cp:lastPrinted>
  <dcterms:created xsi:type="dcterms:W3CDTF">2017-03-23T07:53:44Z</dcterms:created>
  <dcterms:modified xsi:type="dcterms:W3CDTF">2019-04-16T10:01:09Z</dcterms:modified>
</cp:coreProperties>
</file>